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1955" activeTab="3"/>
  </bookViews>
  <sheets>
    <sheet name="Rekapitulace stavby" sheetId="1" r:id="rId1"/>
    <sheet name="058-2017_1 - SO 101 Komun..." sheetId="2" r:id="rId2"/>
    <sheet name="058-2017_2 - SO 101 Chodníky" sheetId="3" r:id="rId3"/>
    <sheet name="058-2017_3 - Vedlejší roz..." sheetId="4" r:id="rId4"/>
    <sheet name="Pokyny pro vyplnění" sheetId="5" r:id="rId5"/>
  </sheets>
  <definedNames>
    <definedName name="_xlnm._FilterDatabase" localSheetId="1" hidden="1">'058-2017_1 - SO 101 Komun...'!$C$86:$K$375</definedName>
    <definedName name="_xlnm._FilterDatabase" localSheetId="2" hidden="1">'058-2017_2 - SO 101 Chodníky'!$C$88:$K$230</definedName>
    <definedName name="_xlnm._FilterDatabase" localSheetId="3" hidden="1">'058-2017_3 - Vedlejší roz...'!$C$82:$K$99</definedName>
    <definedName name="_xlnm.Print_Titles" localSheetId="1">'058-2017_1 - SO 101 Komun...'!$86:$86</definedName>
    <definedName name="_xlnm.Print_Titles" localSheetId="2">'058-2017_2 - SO 101 Chodníky'!$88:$88</definedName>
    <definedName name="_xlnm.Print_Titles" localSheetId="3">'058-2017_3 - Vedlejší roz...'!$82:$82</definedName>
    <definedName name="_xlnm.Print_Titles" localSheetId="0">'Rekapitulace stavby'!$52:$52</definedName>
    <definedName name="_xlnm.Print_Area" localSheetId="1">'058-2017_1 - SO 101 Komun...'!$C$4:$J$39,'058-2017_1 - SO 101 Komun...'!$C$45:$J$68,'058-2017_1 - SO 101 Komun...'!$C$74:$K$375</definedName>
    <definedName name="_xlnm.Print_Area" localSheetId="2">'058-2017_2 - SO 101 Chodníky'!$C$4:$J$39,'058-2017_2 - SO 101 Chodníky'!$C$45:$J$70,'058-2017_2 - SO 101 Chodníky'!$C$76:$K$230</definedName>
    <definedName name="_xlnm.Print_Area" localSheetId="3">'058-2017_3 - Vedlejší roz...'!$C$4:$J$39,'058-2017_3 - Vedlejší roz...'!$C$45:$J$64,'058-2017_3 - Vedlejší roz...'!$C$70:$K$99</definedName>
    <definedName name="_xlnm.Print_Area" localSheetId="4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stavby'!$C$42:$AQ$58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/>
  <c r="J35" i="4"/>
  <c r="AX57" i="1"/>
  <c r="BI99" i="4"/>
  <c r="BH99" i="4"/>
  <c r="BG99" i="4"/>
  <c r="BF99" i="4"/>
  <c r="T99" i="4"/>
  <c r="T98" i="4"/>
  <c r="R99" i="4"/>
  <c r="R98" i="4" s="1"/>
  <c r="R90" i="4" s="1"/>
  <c r="P99" i="4"/>
  <c r="P98" i="4" s="1"/>
  <c r="P90" i="4" s="1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T90" i="4"/>
  <c r="R91" i="4"/>
  <c r="P91" i="4"/>
  <c r="BI86" i="4"/>
  <c r="BH86" i="4"/>
  <c r="BG86" i="4"/>
  <c r="BF86" i="4"/>
  <c r="T86" i="4"/>
  <c r="T85" i="4"/>
  <c r="T84" i="4" s="1"/>
  <c r="T83" i="4" s="1"/>
  <c r="R86" i="4"/>
  <c r="R85" i="4"/>
  <c r="R84" i="4" s="1"/>
  <c r="P86" i="4"/>
  <c r="P85" i="4" s="1"/>
  <c r="P84" i="4" s="1"/>
  <c r="J80" i="4"/>
  <c r="J79" i="4"/>
  <c r="F79" i="4"/>
  <c r="F77" i="4"/>
  <c r="E75" i="4"/>
  <c r="J55" i="4"/>
  <c r="J54" i="4"/>
  <c r="F54" i="4"/>
  <c r="F52" i="4"/>
  <c r="E50" i="4"/>
  <c r="J18" i="4"/>
  <c r="E18" i="4"/>
  <c r="F55" i="4" s="1"/>
  <c r="J17" i="4"/>
  <c r="J12" i="4"/>
  <c r="J52" i="4" s="1"/>
  <c r="E7" i="4"/>
  <c r="E73" i="4" s="1"/>
  <c r="J37" i="3"/>
  <c r="J36" i="3"/>
  <c r="AY56" i="1"/>
  <c r="J35" i="3"/>
  <c r="AX56" i="1"/>
  <c r="BI227" i="3"/>
  <c r="BH227" i="3"/>
  <c r="BG227" i="3"/>
  <c r="BF227" i="3"/>
  <c r="T227" i="3"/>
  <c r="T226" i="3"/>
  <c r="T225" i="3" s="1"/>
  <c r="R227" i="3"/>
  <c r="R226" i="3" s="1"/>
  <c r="R225" i="3" s="1"/>
  <c r="P227" i="3"/>
  <c r="P226" i="3" s="1"/>
  <c r="P225" i="3" s="1"/>
  <c r="BI224" i="3"/>
  <c r="BH224" i="3"/>
  <c r="BG224" i="3"/>
  <c r="BF224" i="3"/>
  <c r="T224" i="3"/>
  <c r="T223" i="3" s="1"/>
  <c r="R224" i="3"/>
  <c r="R223" i="3" s="1"/>
  <c r="P224" i="3"/>
  <c r="P223" i="3" s="1"/>
  <c r="BI220" i="3"/>
  <c r="BH220" i="3"/>
  <c r="BG220" i="3"/>
  <c r="BF220" i="3"/>
  <c r="T220" i="3"/>
  <c r="T219" i="3" s="1"/>
  <c r="R220" i="3"/>
  <c r="R219" i="3" s="1"/>
  <c r="P220" i="3"/>
  <c r="P219" i="3" s="1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197" i="3"/>
  <c r="BH197" i="3"/>
  <c r="BG197" i="3"/>
  <c r="BF197" i="3"/>
  <c r="T197" i="3"/>
  <c r="R197" i="3"/>
  <c r="P197" i="3"/>
  <c r="BI192" i="3"/>
  <c r="BH192" i="3"/>
  <c r="BG192" i="3"/>
  <c r="BF192" i="3"/>
  <c r="T192" i="3"/>
  <c r="R192" i="3"/>
  <c r="P192" i="3"/>
  <c r="BI186" i="3"/>
  <c r="BH186" i="3"/>
  <c r="BG186" i="3"/>
  <c r="BF186" i="3"/>
  <c r="T186" i="3"/>
  <c r="R186" i="3"/>
  <c r="P186" i="3"/>
  <c r="BI182" i="3"/>
  <c r="BH182" i="3"/>
  <c r="BG182" i="3"/>
  <c r="BF182" i="3"/>
  <c r="T182" i="3"/>
  <c r="R182" i="3"/>
  <c r="P182" i="3"/>
  <c r="BI178" i="3"/>
  <c r="BH178" i="3"/>
  <c r="BG178" i="3"/>
  <c r="BF178" i="3"/>
  <c r="T178" i="3"/>
  <c r="R178" i="3"/>
  <c r="P178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5" i="3"/>
  <c r="BH165" i="3"/>
  <c r="BG165" i="3"/>
  <c r="BF165" i="3"/>
  <c r="T165" i="3"/>
  <c r="R165" i="3"/>
  <c r="P165" i="3"/>
  <c r="BI155" i="3"/>
  <c r="BH155" i="3"/>
  <c r="BG155" i="3"/>
  <c r="BF155" i="3"/>
  <c r="T155" i="3"/>
  <c r="R155" i="3"/>
  <c r="P155" i="3"/>
  <c r="BI148" i="3"/>
  <c r="BH148" i="3"/>
  <c r="BG148" i="3"/>
  <c r="BF148" i="3"/>
  <c r="T148" i="3"/>
  <c r="R148" i="3"/>
  <c r="P148" i="3"/>
  <c r="BI143" i="3"/>
  <c r="BH143" i="3"/>
  <c r="BG143" i="3"/>
  <c r="BF143" i="3"/>
  <c r="T143" i="3"/>
  <c r="R143" i="3"/>
  <c r="P143" i="3"/>
  <c r="BI138" i="3"/>
  <c r="BH138" i="3"/>
  <c r="BG138" i="3"/>
  <c r="BF138" i="3"/>
  <c r="T138" i="3"/>
  <c r="R138" i="3"/>
  <c r="P138" i="3"/>
  <c r="BI133" i="3"/>
  <c r="BH133" i="3"/>
  <c r="BG133" i="3"/>
  <c r="BF133" i="3"/>
  <c r="T133" i="3"/>
  <c r="R133" i="3"/>
  <c r="P133" i="3"/>
  <c r="BI127" i="3"/>
  <c r="BH127" i="3"/>
  <c r="BG127" i="3"/>
  <c r="BF127" i="3"/>
  <c r="T127" i="3"/>
  <c r="R127" i="3"/>
  <c r="P127" i="3"/>
  <c r="BI122" i="3"/>
  <c r="BH122" i="3"/>
  <c r="BG122" i="3"/>
  <c r="BF122" i="3"/>
  <c r="T122" i="3"/>
  <c r="R122" i="3"/>
  <c r="P122" i="3"/>
  <c r="BI112" i="3"/>
  <c r="BH112" i="3"/>
  <c r="BG112" i="3"/>
  <c r="BF112" i="3"/>
  <c r="T112" i="3"/>
  <c r="R112" i="3"/>
  <c r="P112" i="3"/>
  <c r="BI108" i="3"/>
  <c r="BH108" i="3"/>
  <c r="BG108" i="3"/>
  <c r="BF108" i="3"/>
  <c r="T108" i="3"/>
  <c r="R108" i="3"/>
  <c r="P108" i="3"/>
  <c r="BI104" i="3"/>
  <c r="BH104" i="3"/>
  <c r="BG104" i="3"/>
  <c r="BF104" i="3"/>
  <c r="T104" i="3"/>
  <c r="R104" i="3"/>
  <c r="P104" i="3"/>
  <c r="BI100" i="3"/>
  <c r="BH100" i="3"/>
  <c r="BG100" i="3"/>
  <c r="BF100" i="3"/>
  <c r="T100" i="3"/>
  <c r="R100" i="3"/>
  <c r="P100" i="3"/>
  <c r="BI96" i="3"/>
  <c r="BH96" i="3"/>
  <c r="BG96" i="3"/>
  <c r="BF96" i="3"/>
  <c r="T96" i="3"/>
  <c r="R96" i="3"/>
  <c r="P96" i="3"/>
  <c r="BI92" i="3"/>
  <c r="BH92" i="3"/>
  <c r="BG92" i="3"/>
  <c r="BF92" i="3"/>
  <c r="T92" i="3"/>
  <c r="R92" i="3"/>
  <c r="P92" i="3"/>
  <c r="J86" i="3"/>
  <c r="J85" i="3"/>
  <c r="F85" i="3"/>
  <c r="F83" i="3"/>
  <c r="E81" i="3"/>
  <c r="J55" i="3"/>
  <c r="J54" i="3"/>
  <c r="F54" i="3"/>
  <c r="F52" i="3"/>
  <c r="E50" i="3"/>
  <c r="J18" i="3"/>
  <c r="E18" i="3"/>
  <c r="F86" i="3" s="1"/>
  <c r="J17" i="3"/>
  <c r="J12" i="3"/>
  <c r="J52" i="3"/>
  <c r="E7" i="3"/>
  <c r="E79" i="3" s="1"/>
  <c r="J37" i="2"/>
  <c r="J36" i="2"/>
  <c r="AY55" i="1" s="1"/>
  <c r="J35" i="2"/>
  <c r="AX55" i="1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4" i="2"/>
  <c r="BH364" i="2"/>
  <c r="BG364" i="2"/>
  <c r="BF364" i="2"/>
  <c r="T364" i="2"/>
  <c r="R364" i="2"/>
  <c r="P364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7" i="2"/>
  <c r="BH347" i="2"/>
  <c r="BG347" i="2"/>
  <c r="BF347" i="2"/>
  <c r="T347" i="2"/>
  <c r="R347" i="2"/>
  <c r="P347" i="2"/>
  <c r="BI342" i="2"/>
  <c r="BH342" i="2"/>
  <c r="BG342" i="2"/>
  <c r="BF342" i="2"/>
  <c r="T342" i="2"/>
  <c r="R342" i="2"/>
  <c r="P342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3" i="2"/>
  <c r="BH333" i="2"/>
  <c r="BG333" i="2"/>
  <c r="BF333" i="2"/>
  <c r="T333" i="2"/>
  <c r="R333" i="2"/>
  <c r="P333" i="2"/>
  <c r="BI328" i="2"/>
  <c r="BH328" i="2"/>
  <c r="BG328" i="2"/>
  <c r="BF328" i="2"/>
  <c r="T328" i="2"/>
  <c r="R328" i="2"/>
  <c r="P328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2" i="2"/>
  <c r="BH302" i="2"/>
  <c r="BG302" i="2"/>
  <c r="BF302" i="2"/>
  <c r="T302" i="2"/>
  <c r="R302" i="2"/>
  <c r="P302" i="2"/>
  <c r="BI298" i="2"/>
  <c r="BH298" i="2"/>
  <c r="BG298" i="2"/>
  <c r="BF298" i="2"/>
  <c r="T298" i="2"/>
  <c r="R298" i="2"/>
  <c r="P298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5" i="2"/>
  <c r="BH265" i="2"/>
  <c r="BG265" i="2"/>
  <c r="BF265" i="2"/>
  <c r="T265" i="2"/>
  <c r="R265" i="2"/>
  <c r="P265" i="2"/>
  <c r="BI259" i="2"/>
  <c r="BH259" i="2"/>
  <c r="BG259" i="2"/>
  <c r="BF259" i="2"/>
  <c r="T259" i="2"/>
  <c r="R259" i="2"/>
  <c r="P259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3" i="2"/>
  <c r="BH233" i="2"/>
  <c r="BG233" i="2"/>
  <c r="BF233" i="2"/>
  <c r="T233" i="2"/>
  <c r="R233" i="2"/>
  <c r="P233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0" i="2"/>
  <c r="BH190" i="2"/>
  <c r="BG190" i="2"/>
  <c r="BF190" i="2"/>
  <c r="T190" i="2"/>
  <c r="R190" i="2"/>
  <c r="P190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8" i="2"/>
  <c r="BH178" i="2"/>
  <c r="BG178" i="2"/>
  <c r="BF178" i="2"/>
  <c r="T178" i="2"/>
  <c r="R178" i="2"/>
  <c r="P178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2" i="2"/>
  <c r="BH152" i="2"/>
  <c r="BG152" i="2"/>
  <c r="BF152" i="2"/>
  <c r="T152" i="2"/>
  <c r="R152" i="2"/>
  <c r="P152" i="2"/>
  <c r="BI145" i="2"/>
  <c r="BH145" i="2"/>
  <c r="BG145" i="2"/>
  <c r="BF145" i="2"/>
  <c r="T145" i="2"/>
  <c r="R145" i="2"/>
  <c r="P145" i="2"/>
  <c r="BI137" i="2"/>
  <c r="BH137" i="2"/>
  <c r="BG137" i="2"/>
  <c r="BF137" i="2"/>
  <c r="T137" i="2"/>
  <c r="R137" i="2"/>
  <c r="P137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02" i="2"/>
  <c r="BH102" i="2"/>
  <c r="BG102" i="2"/>
  <c r="BF102" i="2"/>
  <c r="T102" i="2"/>
  <c r="R102" i="2"/>
  <c r="P102" i="2"/>
  <c r="BI98" i="2"/>
  <c r="BH98" i="2"/>
  <c r="BG98" i="2"/>
  <c r="BF98" i="2"/>
  <c r="T98" i="2"/>
  <c r="R98" i="2"/>
  <c r="P98" i="2"/>
  <c r="BI94" i="2"/>
  <c r="BH94" i="2"/>
  <c r="BG94" i="2"/>
  <c r="BF94" i="2"/>
  <c r="T94" i="2"/>
  <c r="R94" i="2"/>
  <c r="P94" i="2"/>
  <c r="BI90" i="2"/>
  <c r="BH90" i="2"/>
  <c r="BG90" i="2"/>
  <c r="BF90" i="2"/>
  <c r="T90" i="2"/>
  <c r="R90" i="2"/>
  <c r="P90" i="2"/>
  <c r="J84" i="2"/>
  <c r="J83" i="2"/>
  <c r="F83" i="2"/>
  <c r="F81" i="2"/>
  <c r="E79" i="2"/>
  <c r="J55" i="2"/>
  <c r="J54" i="2"/>
  <c r="F54" i="2"/>
  <c r="F52" i="2"/>
  <c r="E50" i="2"/>
  <c r="J18" i="2"/>
  <c r="E18" i="2"/>
  <c r="F84" i="2"/>
  <c r="J17" i="2"/>
  <c r="J12" i="2"/>
  <c r="J81" i="2" s="1"/>
  <c r="E7" i="2"/>
  <c r="E77" i="2" s="1"/>
  <c r="L50" i="1"/>
  <c r="AM50" i="1"/>
  <c r="AM49" i="1"/>
  <c r="L49" i="1"/>
  <c r="AM47" i="1"/>
  <c r="L47" i="1"/>
  <c r="L45" i="1"/>
  <c r="L44" i="1"/>
  <c r="J339" i="2"/>
  <c r="BK315" i="2"/>
  <c r="J269" i="2"/>
  <c r="BK173" i="2"/>
  <c r="BK128" i="2"/>
  <c r="BK323" i="2"/>
  <c r="BK255" i="2"/>
  <c r="BK166" i="2"/>
  <c r="J315" i="2"/>
  <c r="BK239" i="2"/>
  <c r="J359" i="2"/>
  <c r="BK277" i="2"/>
  <c r="BK185" i="2"/>
  <c r="AS54" i="1"/>
  <c r="J143" i="3"/>
  <c r="BK210" i="3"/>
  <c r="J97" i="4"/>
  <c r="J95" i="4"/>
  <c r="BK86" i="4"/>
  <c r="J99" i="4"/>
  <c r="BK367" i="2"/>
  <c r="J323" i="2"/>
  <c r="BK276" i="2"/>
  <c r="J224" i="2"/>
  <c r="BK169" i="2"/>
  <c r="BK114" i="2"/>
  <c r="J367" i="2"/>
  <c r="J277" i="2"/>
  <c r="J227" i="2"/>
  <c r="J337" i="2"/>
  <c r="BK265" i="2"/>
  <c r="J364" i="2"/>
  <c r="BK227" i="2"/>
  <c r="BK125" i="2"/>
  <c r="BK186" i="3"/>
  <c r="BK148" i="3"/>
  <c r="BK178" i="3"/>
  <c r="BK227" i="3"/>
  <c r="J96" i="4"/>
  <c r="BK93" i="4"/>
  <c r="J173" i="2"/>
  <c r="J114" i="2"/>
  <c r="J328" i="2"/>
  <c r="J241" i="2"/>
  <c r="BK347" i="2"/>
  <c r="J289" i="2"/>
  <c r="J203" i="2"/>
  <c r="J128" i="2"/>
  <c r="J203" i="3"/>
  <c r="BK112" i="3"/>
  <c r="J112" i="3"/>
  <c r="J155" i="3"/>
  <c r="J192" i="3"/>
  <c r="J92" i="4"/>
  <c r="J353" i="2"/>
  <c r="J287" i="2"/>
  <c r="J233" i="2"/>
  <c r="J159" i="2"/>
  <c r="J347" i="2"/>
  <c r="J249" i="2"/>
  <c r="BK121" i="2"/>
  <c r="J306" i="2"/>
  <c r="J245" i="2"/>
  <c r="J125" i="2"/>
  <c r="BK333" i="2"/>
  <c r="BK241" i="2"/>
  <c r="J152" i="2"/>
  <c r="J216" i="3"/>
  <c r="J122" i="3"/>
  <c r="BK108" i="3"/>
  <c r="BK127" i="3"/>
  <c r="J197" i="3"/>
  <c r="BK104" i="3"/>
  <c r="BK359" i="2"/>
  <c r="BK328" i="2"/>
  <c r="J290" i="2"/>
  <c r="BK212" i="2"/>
  <c r="J166" i="2"/>
  <c r="BK370" i="2"/>
  <c r="J293" i="2"/>
  <c r="BK206" i="2"/>
  <c r="BK117" i="2"/>
  <c r="BK364" i="2"/>
  <c r="BK249" i="2"/>
  <c r="J102" i="2"/>
  <c r="J298" i="2"/>
  <c r="BK268" i="2"/>
  <c r="J130" i="2"/>
  <c r="J172" i="3"/>
  <c r="BK220" i="3"/>
  <c r="J127" i="3"/>
  <c r="BK213" i="3"/>
  <c r="BK92" i="3"/>
  <c r="J92" i="3"/>
  <c r="J86" i="4"/>
  <c r="BK97" i="4"/>
  <c r="J93" i="4"/>
  <c r="BK96" i="4"/>
  <c r="J356" i="2"/>
  <c r="BK308" i="2"/>
  <c r="BK293" i="2"/>
  <c r="BK208" i="2"/>
  <c r="BK152" i="2"/>
  <c r="J373" i="2"/>
  <c r="BK289" i="2"/>
  <c r="J182" i="2"/>
  <c r="BK102" i="2"/>
  <c r="J276" i="2"/>
  <c r="BK233" i="2"/>
  <c r="J279" i="2"/>
  <c r="J196" i="2"/>
  <c r="BK90" i="2"/>
  <c r="BK155" i="3"/>
  <c r="J178" i="3"/>
  <c r="J207" i="3"/>
  <c r="J108" i="3"/>
  <c r="BK143" i="3"/>
  <c r="BK91" i="4"/>
  <c r="BK224" i="2"/>
  <c r="BK94" i="2"/>
  <c r="J294" i="2"/>
  <c r="BK196" i="2"/>
  <c r="BK98" i="2"/>
  <c r="BK287" i="2"/>
  <c r="J239" i="2"/>
  <c r="J94" i="2"/>
  <c r="BK168" i="3"/>
  <c r="J210" i="3"/>
  <c r="BK224" i="3"/>
  <c r="BK133" i="3"/>
  <c r="BK138" i="3"/>
  <c r="BK94" i="4"/>
  <c r="BK337" i="2"/>
  <c r="BK298" i="2"/>
  <c r="BK203" i="2"/>
  <c r="BK130" i="2"/>
  <c r="BK294" i="2"/>
  <c r="J274" i="2"/>
  <c r="J169" i="2"/>
  <c r="J333" i="2"/>
  <c r="J212" i="2"/>
  <c r="BK373" i="2"/>
  <c r="BK290" i="2"/>
  <c r="J272" i="2"/>
  <c r="BK194" i="2"/>
  <c r="BK192" i="3"/>
  <c r="BK216" i="3"/>
  <c r="J220" i="3"/>
  <c r="J182" i="3"/>
  <c r="BK96" i="3"/>
  <c r="BK95" i="4"/>
  <c r="BK353" i="2"/>
  <c r="BK302" i="2"/>
  <c r="BK245" i="2"/>
  <c r="J194" i="2"/>
  <c r="J145" i="2"/>
  <c r="BK339" i="2"/>
  <c r="J283" i="2"/>
  <c r="BK187" i="2"/>
  <c r="BK279" i="2"/>
  <c r="J187" i="2"/>
  <c r="BK342" i="2"/>
  <c r="BK288" i="2"/>
  <c r="J206" i="2"/>
  <c r="J121" i="2"/>
  <c r="J133" i="3"/>
  <c r="BK207" i="3"/>
  <c r="BK100" i="3"/>
  <c r="J186" i="3"/>
  <c r="BK122" i="3"/>
  <c r="J148" i="3"/>
  <c r="BK99" i="4"/>
  <c r="J94" i="4"/>
  <c r="BK92" i="4"/>
  <c r="J342" i="2"/>
  <c r="BK306" i="2"/>
  <c r="J255" i="2"/>
  <c r="BK190" i="2"/>
  <c r="J137" i="2"/>
  <c r="J318" i="2"/>
  <c r="BK259" i="2"/>
  <c r="BK137" i="2"/>
  <c r="J308" i="2"/>
  <c r="J185" i="2"/>
  <c r="J259" i="2"/>
  <c r="BK182" i="2"/>
  <c r="J213" i="3"/>
  <c r="J227" i="3"/>
  <c r="J104" i="3"/>
  <c r="J138" i="3"/>
  <c r="BK182" i="3"/>
  <c r="J91" i="4"/>
  <c r="J265" i="2"/>
  <c r="BK159" i="2"/>
  <c r="BK272" i="2"/>
  <c r="BK145" i="2"/>
  <c r="J302" i="2"/>
  <c r="BK269" i="2"/>
  <c r="J178" i="2"/>
  <c r="J224" i="3"/>
  <c r="J165" i="3"/>
  <c r="BK197" i="3"/>
  <c r="J100" i="3"/>
  <c r="J96" i="3"/>
  <c r="J370" i="2"/>
  <c r="BK318" i="2"/>
  <c r="J268" i="2"/>
  <c r="BK178" i="2"/>
  <c r="J98" i="2"/>
  <c r="J288" i="2"/>
  <c r="J190" i="2"/>
  <c r="J90" i="2"/>
  <c r="BK274" i="2"/>
  <c r="BK356" i="2"/>
  <c r="BK283" i="2"/>
  <c r="J208" i="2"/>
  <c r="J117" i="2"/>
  <c r="BK165" i="3"/>
  <c r="BK172" i="3"/>
  <c r="BK203" i="3"/>
  <c r="J168" i="3"/>
  <c r="P83" i="4" l="1"/>
  <c r="AU57" i="1"/>
  <c r="R83" i="4"/>
  <c r="P89" i="2"/>
  <c r="P202" i="2"/>
  <c r="P211" i="2"/>
  <c r="P264" i="2"/>
  <c r="BK341" i="2"/>
  <c r="J341" i="2" s="1"/>
  <c r="J66" i="2" s="1"/>
  <c r="BK366" i="2"/>
  <c r="J366" i="2"/>
  <c r="J67" i="2" s="1"/>
  <c r="BK89" i="2"/>
  <c r="J89" i="2" s="1"/>
  <c r="J61" i="2" s="1"/>
  <c r="BK202" i="2"/>
  <c r="J202" i="2"/>
  <c r="J62" i="2" s="1"/>
  <c r="BK211" i="2"/>
  <c r="J211" i="2" s="1"/>
  <c r="J63" i="2" s="1"/>
  <c r="BK264" i="2"/>
  <c r="J264" i="2"/>
  <c r="J64" i="2" s="1"/>
  <c r="P341" i="2"/>
  <c r="P282" i="2" s="1"/>
  <c r="T366" i="2"/>
  <c r="R91" i="3"/>
  <c r="R154" i="3"/>
  <c r="P202" i="3"/>
  <c r="R209" i="3"/>
  <c r="R208" i="3" s="1"/>
  <c r="T89" i="2"/>
  <c r="T202" i="2"/>
  <c r="R211" i="2"/>
  <c r="T264" i="2"/>
  <c r="R341" i="2"/>
  <c r="R282" i="2" s="1"/>
  <c r="R366" i="2"/>
  <c r="P91" i="3"/>
  <c r="BK154" i="3"/>
  <c r="J154" i="3" s="1"/>
  <c r="J62" i="3" s="1"/>
  <c r="P154" i="3"/>
  <c r="BK202" i="3"/>
  <c r="J202" i="3" s="1"/>
  <c r="J63" i="3" s="1"/>
  <c r="T202" i="3"/>
  <c r="BK209" i="3"/>
  <c r="J209" i="3" s="1"/>
  <c r="J65" i="3" s="1"/>
  <c r="T209" i="3"/>
  <c r="T208" i="3"/>
  <c r="R89" i="2"/>
  <c r="R202" i="2"/>
  <c r="T211" i="2"/>
  <c r="R264" i="2"/>
  <c r="T341" i="2"/>
  <c r="T282" i="2"/>
  <c r="P366" i="2"/>
  <c r="BK91" i="3"/>
  <c r="J91" i="3" s="1"/>
  <c r="J61" i="3" s="1"/>
  <c r="T91" i="3"/>
  <c r="T154" i="3"/>
  <c r="R202" i="3"/>
  <c r="P209" i="3"/>
  <c r="P208" i="3" s="1"/>
  <c r="BK223" i="3"/>
  <c r="J223" i="3" s="1"/>
  <c r="J67" i="3" s="1"/>
  <c r="BK226" i="3"/>
  <c r="J226" i="3"/>
  <c r="J69" i="3" s="1"/>
  <c r="BK85" i="4"/>
  <c r="BK84" i="4" s="1"/>
  <c r="BK282" i="2"/>
  <c r="J282" i="2" s="1"/>
  <c r="J65" i="2" s="1"/>
  <c r="BK219" i="3"/>
  <c r="J219" i="3"/>
  <c r="J66" i="3" s="1"/>
  <c r="BK98" i="4"/>
  <c r="J98" i="4" s="1"/>
  <c r="J63" i="4" s="1"/>
  <c r="J77" i="4"/>
  <c r="F80" i="4"/>
  <c r="BE94" i="4"/>
  <c r="BE97" i="4"/>
  <c r="BE95" i="4"/>
  <c r="E48" i="4"/>
  <c r="BE86" i="4"/>
  <c r="BE96" i="4"/>
  <c r="BE91" i="4"/>
  <c r="BE92" i="4"/>
  <c r="BE93" i="4"/>
  <c r="BE99" i="4"/>
  <c r="E48" i="3"/>
  <c r="J83" i="3"/>
  <c r="BE96" i="3"/>
  <c r="BE100" i="3"/>
  <c r="BE108" i="3"/>
  <c r="BE122" i="3"/>
  <c r="BE148" i="3"/>
  <c r="BE155" i="3"/>
  <c r="BE168" i="3"/>
  <c r="BE197" i="3"/>
  <c r="BE203" i="3"/>
  <c r="BE213" i="3"/>
  <c r="BE216" i="3"/>
  <c r="BE227" i="3"/>
  <c r="BE143" i="3"/>
  <c r="BE165" i="3"/>
  <c r="BE172" i="3"/>
  <c r="BE220" i="3"/>
  <c r="BE92" i="3"/>
  <c r="BE112" i="3"/>
  <c r="BE127" i="3"/>
  <c r="BE133" i="3"/>
  <c r="BE178" i="3"/>
  <c r="BE182" i="3"/>
  <c r="BE186" i="3"/>
  <c r="BE192" i="3"/>
  <c r="BE210" i="3"/>
  <c r="F55" i="3"/>
  <c r="BE104" i="3"/>
  <c r="BE138" i="3"/>
  <c r="BE207" i="3"/>
  <c r="BE224" i="3"/>
  <c r="F55" i="2"/>
  <c r="BE98" i="2"/>
  <c r="BE102" i="2"/>
  <c r="BE130" i="2"/>
  <c r="BE137" i="2"/>
  <c r="BE145" i="2"/>
  <c r="BE152" i="2"/>
  <c r="BE166" i="2"/>
  <c r="BE208" i="2"/>
  <c r="BE212" i="2"/>
  <c r="BE245" i="2"/>
  <c r="BE249" i="2"/>
  <c r="BE259" i="2"/>
  <c r="BE272" i="2"/>
  <c r="BE276" i="2"/>
  <c r="BE293" i="2"/>
  <c r="BE308" i="2"/>
  <c r="BE315" i="2"/>
  <c r="BE318" i="2"/>
  <c r="BE323" i="2"/>
  <c r="BE337" i="2"/>
  <c r="BE373" i="2"/>
  <c r="J52" i="2"/>
  <c r="BE114" i="2"/>
  <c r="BE117" i="2"/>
  <c r="BE159" i="2"/>
  <c r="BE178" i="2"/>
  <c r="BE187" i="2"/>
  <c r="BE196" i="2"/>
  <c r="BE224" i="2"/>
  <c r="BE239" i="2"/>
  <c r="BE255" i="2"/>
  <c r="BE279" i="2"/>
  <c r="BE283" i="2"/>
  <c r="BE290" i="2"/>
  <c r="BE294" i="2"/>
  <c r="BE306" i="2"/>
  <c r="BE339" i="2"/>
  <c r="BE342" i="2"/>
  <c r="E48" i="2"/>
  <c r="BE94" i="2"/>
  <c r="BE125" i="2"/>
  <c r="BE128" i="2"/>
  <c r="BE169" i="2"/>
  <c r="BE182" i="2"/>
  <c r="BE190" i="2"/>
  <c r="BE194" i="2"/>
  <c r="BE203" i="2"/>
  <c r="BE206" i="2"/>
  <c r="BE227" i="2"/>
  <c r="BE233" i="2"/>
  <c r="BE241" i="2"/>
  <c r="BE265" i="2"/>
  <c r="BE268" i="2"/>
  <c r="BE269" i="2"/>
  <c r="BE277" i="2"/>
  <c r="BE287" i="2"/>
  <c r="BE298" i="2"/>
  <c r="BE328" i="2"/>
  <c r="BE333" i="2"/>
  <c r="BE367" i="2"/>
  <c r="BE90" i="2"/>
  <c r="BE121" i="2"/>
  <c r="BE173" i="2"/>
  <c r="BE185" i="2"/>
  <c r="BE274" i="2"/>
  <c r="BE288" i="2"/>
  <c r="BE289" i="2"/>
  <c r="BE302" i="2"/>
  <c r="BE347" i="2"/>
  <c r="BE353" i="2"/>
  <c r="BE356" i="2"/>
  <c r="BE359" i="2"/>
  <c r="BE364" i="2"/>
  <c r="BE370" i="2"/>
  <c r="J34" i="4"/>
  <c r="AW57" i="1" s="1"/>
  <c r="F37" i="4"/>
  <c r="BD57" i="1" s="1"/>
  <c r="F34" i="3"/>
  <c r="BA56" i="1" s="1"/>
  <c r="F36" i="3"/>
  <c r="BC56" i="1" s="1"/>
  <c r="F35" i="3"/>
  <c r="BB56" i="1" s="1"/>
  <c r="F37" i="3"/>
  <c r="BD56" i="1" s="1"/>
  <c r="F35" i="2"/>
  <c r="BB55" i="1" s="1"/>
  <c r="J34" i="2"/>
  <c r="AW55" i="1" s="1"/>
  <c r="F36" i="4"/>
  <c r="BC57" i="1" s="1"/>
  <c r="J34" i="3"/>
  <c r="AW56" i="1" s="1"/>
  <c r="F34" i="2"/>
  <c r="BA55" i="1" s="1"/>
  <c r="F37" i="2"/>
  <c r="BD55" i="1" s="1"/>
  <c r="F34" i="4"/>
  <c r="BA57" i="1" s="1"/>
  <c r="F36" i="2"/>
  <c r="BC55" i="1" s="1"/>
  <c r="F35" i="4"/>
  <c r="BB57" i="1" s="1"/>
  <c r="T90" i="3" l="1"/>
  <c r="T89" i="3" s="1"/>
  <c r="R88" i="2"/>
  <c r="R87" i="2"/>
  <c r="T88" i="2"/>
  <c r="T87" i="2" s="1"/>
  <c r="P90" i="3"/>
  <c r="P89" i="3"/>
  <c r="AU56" i="1" s="1"/>
  <c r="R90" i="3"/>
  <c r="R89" i="3"/>
  <c r="P88" i="2"/>
  <c r="P87" i="2" s="1"/>
  <c r="AU55" i="1" s="1"/>
  <c r="BK90" i="4"/>
  <c r="J90" i="4"/>
  <c r="J62" i="4" s="1"/>
  <c r="BK88" i="2"/>
  <c r="J88" i="2"/>
  <c r="J60" i="2"/>
  <c r="J84" i="4"/>
  <c r="J60" i="4" s="1"/>
  <c r="J85" i="4"/>
  <c r="J61" i="4"/>
  <c r="BK208" i="3"/>
  <c r="J208" i="3" s="1"/>
  <c r="J64" i="3" s="1"/>
  <c r="BK225" i="3"/>
  <c r="J225" i="3" s="1"/>
  <c r="J68" i="3" s="1"/>
  <c r="BB54" i="1"/>
  <c r="W31" i="1"/>
  <c r="F33" i="4"/>
  <c r="AZ57" i="1" s="1"/>
  <c r="J33" i="3"/>
  <c r="AV56" i="1"/>
  <c r="AT56" i="1" s="1"/>
  <c r="BA54" i="1"/>
  <c r="W30" i="1"/>
  <c r="J33" i="2"/>
  <c r="AV55" i="1" s="1"/>
  <c r="AT55" i="1" s="1"/>
  <c r="F33" i="2"/>
  <c r="AZ55" i="1"/>
  <c r="F33" i="3"/>
  <c r="AZ56" i="1" s="1"/>
  <c r="J33" i="4"/>
  <c r="AV57" i="1"/>
  <c r="AT57" i="1" s="1"/>
  <c r="BC54" i="1"/>
  <c r="W32" i="1"/>
  <c r="BD54" i="1"/>
  <c r="W33" i="1" s="1"/>
  <c r="BK83" i="4" l="1"/>
  <c r="J83" i="4"/>
  <c r="J59" i="4"/>
  <c r="BK90" i="3"/>
  <c r="J90" i="3" s="1"/>
  <c r="J60" i="3" s="1"/>
  <c r="BK87" i="2"/>
  <c r="J87" i="2"/>
  <c r="J30" i="2" s="1"/>
  <c r="AG55" i="1" s="1"/>
  <c r="AX54" i="1"/>
  <c r="AU54" i="1"/>
  <c r="AW54" i="1"/>
  <c r="AK30" i="1" s="1"/>
  <c r="AY54" i="1"/>
  <c r="AZ54" i="1"/>
  <c r="W29" i="1" s="1"/>
  <c r="J39" i="2" l="1"/>
  <c r="J59" i="2"/>
  <c r="BK89" i="3"/>
  <c r="J89" i="3" s="1"/>
  <c r="J59" i="3" s="1"/>
  <c r="AN55" i="1"/>
  <c r="J30" i="4"/>
  <c r="AG57" i="1"/>
  <c r="AV54" i="1"/>
  <c r="AK29" i="1"/>
  <c r="J39" i="4" l="1"/>
  <c r="AN57" i="1"/>
  <c r="AT54" i="1"/>
  <c r="J30" i="3"/>
  <c r="AG56" i="1" s="1"/>
  <c r="AG54" i="1" s="1"/>
  <c r="AK26" i="1" s="1"/>
  <c r="AN56" i="1" l="1"/>
  <c r="J39" i="3"/>
  <c r="AK35" i="1"/>
  <c r="AN54" i="1"/>
</calcChain>
</file>

<file path=xl/sharedStrings.xml><?xml version="1.0" encoding="utf-8"?>
<sst xmlns="http://schemas.openxmlformats.org/spreadsheetml/2006/main" count="5255" uniqueCount="880">
  <si>
    <t>Export Komplet</t>
  </si>
  <si>
    <t>VZ</t>
  </si>
  <si>
    <t>2.0</t>
  </si>
  <si>
    <t>ZAMOK</t>
  </si>
  <si>
    <t>False</t>
  </si>
  <si>
    <t>{34b089c7-afb1-4a10-b705-a568dfdedaf4}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</si>
  <si>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</si>
  <si>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</si>
  <si>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</si>
  <si>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</si>
  <si>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</si>
  <si>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</si>
  <si>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</si>
  <si>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</si>
  <si>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058/2017_R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</si>
  <si>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</si>
  <si>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</si>
  <si>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Fr. Zoubka, Kostelec nad Orlicí</t>
  </si>
  <si>
    <t>KSO:</t>
  </si>
  <si>
    <t/>
  </si>
  <si>
    <t>CC-CZ:</t>
  </si>
  <si>
    <t>Místo:</t>
  </si>
  <si>
    <t>ul. Fr. Zoubka</t>
  </si>
  <si>
    <t>Datum:</t>
  </si>
  <si>
    <t>14. 2. 2023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</si>
  <si>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</si>
  <si>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</si>
  <si>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</si>
  <si>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</si>
  <si>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</si>
  <si>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</si>
  <si>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</si>
  <si>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</si>
  <si>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</si>
  <si>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</si>
  <si>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</si>
  <si>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</si>
  <si>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</si>
  <si>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</si>
  <si>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</si>
  <si>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</si>
  <si>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</si>
  <si>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</si>
  <si>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</si>
  <si>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</si>
  <si>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</si>
  <si>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</si>
  <si>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</si>
  <si>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</si>
  <si>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</si>
  <si>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</si>
  <si>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</si>
  <si>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</si>
  <si>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</si>
  <si>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</si>
  <si>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</si>
  <si>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</si>
  <si>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</si>
  <si>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</si>
  <si>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</si>
  <si>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</si>
  <si>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</si>
  <si>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</si>
  <si>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</si>
  <si>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</si>
  <si>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</si>
  <si>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</si>
  <si>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</si>
  <si>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</si>
  <si>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</si>
  <si>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</si>
  <si>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</si>
  <si>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</si>
  <si>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</si>
  <si>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</si>
  <si>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</si>
  <si>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</si>
  <si>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</si>
  <si>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</si>
  <si>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</si>
  <si>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058/2017_1</t>
  </si>
  <si>
    <t>SO 101 Komunikace</t>
  </si>
  <si>
    <t>STA</t>
  </si>
  <si>
    <t>1</t>
  </si>
  <si>
    <t>{c3c3fa36-21a1-4d1d-aba6-b2c724d05b81}</t>
  </si>
  <si>
    <t>2</t>
  </si>
  <si>
    <t>058/2017_2</t>
  </si>
  <si>
    <t>SO 101 Chodníky</t>
  </si>
  <si>
    <t>{9122274d-ed99-42db-80dd-0ae366f61d1e}</t>
  </si>
  <si>
    <t>058/2017_3</t>
  </si>
  <si>
    <t>Vedlejší rozpočtové náklady</t>
  </si>
  <si>
    <t>{3d4734d8-c3d4-44e6-9b68-ac348363148e}</t>
  </si>
  <si>
    <t>KRYCÍ LIST SOUPISU PRACÍ</t>
  </si>
  <si>
    <t>Objekt:</t>
  </si>
  <si>
    <t>058/2017_1 - SO 101 Komunikace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</si>
  <si>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</si>
  <si>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</si>
  <si>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</si>
  <si>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</si>
  <si>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</si>
  <si>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</si>
  <si>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</si>
  <si>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</si>
  <si>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</si>
  <si>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</si>
  <si>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Přesuny hmot a sutí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</si>
  <si>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</si>
  <si>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</si>
  <si>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</si>
  <si>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</si>
  <si>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</si>
  <si>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</si>
  <si>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</si>
  <si>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</si>
  <si>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</si>
  <si>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</si>
  <si>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</si>
  <si>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</si>
  <si>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</si>
  <si>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</si>
  <si>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</si>
  <si>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</si>
  <si>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</si>
  <si>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</si>
  <si>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</si>
  <si>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113107181</t>
  </si>
  <si>
    <t>Odstranění podkladů nebo krytů strojně plochy jednotlivě přes 50 m2 do 200 m2 s přemístěním hmot na skládku na vzdálenost do 20 m nebo s naložením na dopravní prostředek živičných, o tl. vrstvy do 50 mm</t>
  </si>
  <si>
    <t>m2</t>
  </si>
  <si>
    <t>CS ÚRS 2023 01</t>
  </si>
  <si>
    <t>4</t>
  </si>
  <si>
    <t>1695667655</t>
  </si>
  <si>
    <t>Online PSC</t>
  </si>
  <si>
    <t>https://podminky.urs.cz/item/CS_URS_2023_01/113107181</t>
  </si>
  <si>
    <t>VV</t>
  </si>
  <si>
    <t>"dle přílohy C.1.2 Situace stavby"</t>
  </si>
  <si>
    <t>"asf. kryt tl. 3cm"968</t>
  </si>
  <si>
    <t>113107237</t>
  </si>
  <si>
    <t>Odstranění podkladů nebo krytů strojně plochy jednotlivě přes 200 m2 s přemístěním hmot na skládku na vzdálenost do 20 m nebo s naložením na dopravní prostředek z betonu vyztuženého sítěmi, o tl. vrstvy přes 150 do 300 mm</t>
  </si>
  <si>
    <t>-1713170383</t>
  </si>
  <si>
    <t>https://podminky.urs.cz/item/CS_URS_2023_01/113107237</t>
  </si>
  <si>
    <t>"bet. panely"1095</t>
  </si>
  <si>
    <t>3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</si>
  <si>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</si>
  <si>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</si>
  <si>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</si>
  <si>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-2040322402</t>
  </si>
  <si>
    <t>https://podminky.urs.cz/item/CS_URS_2023_01/113202111</t>
  </si>
  <si>
    <t>"bet. silniční obrubníky"210+212</t>
  </si>
  <si>
    <t>122251105</t>
  </si>
  <si>
    <t>Odkopávky a prokopávky nezapažené strojně v hornině třídy těžitelnosti I skupiny 3 přes 500 do 1 000 m3</t>
  </si>
  <si>
    <t>m3</t>
  </si>
  <si>
    <t>1239412861</t>
  </si>
  <si>
    <t>https://podminky.urs.cz/item/CS_URS_2023_01/122251105</t>
  </si>
  <si>
    <t>"výkop pro podélné stání"(268,5+108)*0,32</t>
  </si>
  <si>
    <t>"odstranění konstrukce vozovky"(974+101)*0,36</t>
  </si>
  <si>
    <t>Mezisoučet</t>
  </si>
  <si>
    <t>"sanace v případě neúnosné pláně dle PD"</t>
  </si>
  <si>
    <t>"sanace vozovky"(974+101)*0,4</t>
  </si>
  <si>
    <t>"sanace podélné stání"(27+26,5+24+18,5+41,5+26,5+23+29+7,5+45)*0,4</t>
  </si>
  <si>
    <t>"sanace vjezdy v podélném stání"(18,5+5+11+3,5+11+11+12,5+12+11+12,5)*0,4</t>
  </si>
  <si>
    <t>Součet</t>
  </si>
  <si>
    <t>5</t>
  </si>
  <si>
    <t>129951121</t>
  </si>
  <si>
    <t>Bourání konstrukcí v odkopávkách a prokopávkách strojně s přemístěním suti na hromady na vzdálenost do 20 m nebo s naložením na dopravní prostředek z betonu prostého neprokládaného</t>
  </si>
  <si>
    <t>472819803</t>
  </si>
  <si>
    <t>https://podminky.urs.cz/item/CS_URS_2023_01/129951121</t>
  </si>
  <si>
    <t>"vybourání UV"5*0,59</t>
  </si>
  <si>
    <t>6</t>
  </si>
  <si>
    <t>132251803</t>
  </si>
  <si>
    <t>Hloubení rýh šířky přes 800 do 2 000 mm pro lesnicko-technické meliorace strojně zapažených i nezapažených, s urovnáním dna do předepsaného profilu a spádu v hornině třídy těžitelnosti I skupiny 3 přes 50 do 100 m3</t>
  </si>
  <si>
    <t>-896835874</t>
  </si>
  <si>
    <t>https://podminky.urs.cz/item/CS_URS_2023_01/132251803</t>
  </si>
  <si>
    <t>"přípojky UV"28*1*2</t>
  </si>
  <si>
    <t>7</t>
  </si>
  <si>
    <t>133254101</t>
  </si>
  <si>
    <t>Hloubení zapažených šachet strojně v hornině třídy těžitelnosti I skupiny 3 do 20 m3</t>
  </si>
  <si>
    <t>2104723312</t>
  </si>
  <si>
    <t>https://podminky.urs.cz/item/CS_URS_2023_01/133254101</t>
  </si>
  <si>
    <t>"nové uliční vpusti"8*(1*1*1,2)</t>
  </si>
  <si>
    <t>8</t>
  </si>
  <si>
    <t>151101102</t>
  </si>
  <si>
    <t>Zřízení pažení a rozepření stěn rýh pro podzemní vedení příložné pro jakoukoliv mezerovitost, hloubky přes 2 do 4 m</t>
  </si>
  <si>
    <t>519942381</t>
  </si>
  <si>
    <t>https://podminky.urs.cz/item/CS_URS_2023_01/151101102</t>
  </si>
  <si>
    <t>"přípojky UV"(28*1*2)*2</t>
  </si>
  <si>
    <t>9</t>
  </si>
  <si>
    <t>151101112</t>
  </si>
  <si>
    <t>Odstranění pažení a rozepření stěn rýh pro podzemní vedení s uložením materiálu na vzdálenost do 3 m od kraje výkopu příložné, hloubky přes 2 do 4 m</t>
  </si>
  <si>
    <t>-257119084</t>
  </si>
  <si>
    <t>https://podminky.urs.cz/item/CS_URS_2023_01/151101112</t>
  </si>
  <si>
    <t>10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</si>
  <si>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</si>
  <si>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</si>
  <si>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55783937</t>
  </si>
  <si>
    <t>https://podminky.urs.cz/item/CS_URS_2023_01/162751117</t>
  </si>
  <si>
    <t>"odkopávky"507,480</t>
  </si>
  <si>
    <t>"sanace"580,600</t>
  </si>
  <si>
    <t>"rýhy"56</t>
  </si>
  <si>
    <t>"šachty"9,6</t>
  </si>
  <si>
    <t>11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</si>
  <si>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</si>
  <si>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</si>
  <si>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-1269531026</t>
  </si>
  <si>
    <t>https://podminky.urs.cz/item/CS_URS_2023_01/162751119</t>
  </si>
  <si>
    <t>"na skládku do vzdálenosti 14km"</t>
  </si>
  <si>
    <t>"odkopávky"507,480*4</t>
  </si>
  <si>
    <t>"sanace"580,600*4</t>
  </si>
  <si>
    <t>"rýhy"56*4</t>
  </si>
  <si>
    <t>"šachty"9,6*4</t>
  </si>
  <si>
    <t>12</t>
  </si>
  <si>
    <t>167151111</t>
  </si>
  <si>
    <t>Nakládání, skládání a překládání neulehlého výkopku nebo sypaniny strojně nakládání, množství přes 100 m3, z hornin třídy těžitelnosti I, skupiny 1 až 3</t>
  </si>
  <si>
    <t>206306036</t>
  </si>
  <si>
    <t>https://podminky.urs.cz/item/CS_URS_2023_01/167151111</t>
  </si>
  <si>
    <t>13</t>
  </si>
  <si>
    <t>171201231</t>
  </si>
  <si>
    <t>Poplatek za uložení stavebního odpadu na recyklační skládce (skládkovné) zeminy a kamení zatříděného do Katalogu odpadů pod kódem 17 05 04</t>
  </si>
  <si>
    <t>t</t>
  </si>
  <si>
    <t>478994305</t>
  </si>
  <si>
    <t>https://podminky.urs.cz/item/CS_URS_2023_01/171201231</t>
  </si>
  <si>
    <t>"odkopávky"507,480*1,8</t>
  </si>
  <si>
    <t>"sanace"580,600*1,8</t>
  </si>
  <si>
    <t>"rýhy"56*1,8</t>
  </si>
  <si>
    <t>"šachty"9,6*1,8</t>
  </si>
  <si>
    <t>14</t>
  </si>
  <si>
    <t>171251201</t>
  </si>
  <si>
    <t>Uložení sypaniny na skládky nebo meziskládky bez hutnění s upravením uložené sypaniny do předepsaného tvaru</t>
  </si>
  <si>
    <t>1810438340</t>
  </si>
  <si>
    <t>https://podminky.urs.cz/item/CS_URS_2023_01/171251201</t>
  </si>
  <si>
    <t>174111101</t>
  </si>
  <si>
    <t>Zásyp sypaninou z jakékoliv horniny ručně s uložením výkopku ve vrstvách se zhutněním jam, šachet, rýh nebo kolem objektů v těchto vykopávkách</t>
  </si>
  <si>
    <t>194746409</t>
  </si>
  <si>
    <t>https://podminky.urs.cz/item/CS_URS_2023_01/174111101</t>
  </si>
  <si>
    <t>"zásyp přípojek UV"28*1*1,8</t>
  </si>
  <si>
    <t>16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</si>
  <si>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</si>
  <si>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</si>
  <si>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1326200687</t>
  </si>
  <si>
    <t>https://podminky.urs.cz/item/CS_URS_2023_01/175151101</t>
  </si>
  <si>
    <t>"dle přílohy C.1.1.2 Situace stavby"</t>
  </si>
  <si>
    <t>"přípojky UV"28*1*0,2</t>
  </si>
  <si>
    <t>17</t>
  </si>
  <si>
    <t>M</t>
  </si>
  <si>
    <t>58331200</t>
  </si>
  <si>
    <t>štěrkopísek netříděný</t>
  </si>
  <si>
    <t>-2012078301</t>
  </si>
  <si>
    <t>5,6*1,8</t>
  </si>
  <si>
    <t>60,48*2 'Přepočtené koeficientem množství</t>
  </si>
  <si>
    <t>18</t>
  </si>
  <si>
    <t>175151201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</si>
  <si>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</si>
  <si>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202791526</t>
  </si>
  <si>
    <t>https://podminky.urs.cz/item/CS_URS_2023_01/175151201</t>
  </si>
  <si>
    <t>8*(1,2-0,22)</t>
  </si>
  <si>
    <t>19</t>
  </si>
  <si>
    <t>583312010</t>
  </si>
  <si>
    <t>736565748</t>
  </si>
  <si>
    <t>"vpusti"7,84*1,8</t>
  </si>
  <si>
    <t>20</t>
  </si>
  <si>
    <t>182351023</t>
  </si>
  <si>
    <t>Rozprostření a urovnání ornice ve svahu sklonu přes 1:5 strojně při souvislé ploše do 100 m2, tl. vrstvy do 200 mm</t>
  </si>
  <si>
    <t>-2118003858</t>
  </si>
  <si>
    <t>https://podminky.urs.cz/item/CS_URS_2023_01/182351023</t>
  </si>
  <si>
    <t>10364101</t>
  </si>
  <si>
    <t>zemina pro terénní úpravy - ornice</t>
  </si>
  <si>
    <t>1874193637</t>
  </si>
  <si>
    <t>"pro osetí"18*0,1</t>
  </si>
  <si>
    <t>22</t>
  </si>
  <si>
    <t>181411131</t>
  </si>
  <si>
    <t>Založení trávníku na půdě předem připravené plochy do 1000 m2 výsevem včetně utažení parkového v rovině nebo na svahu do 1:5</t>
  </si>
  <si>
    <t>313886187</t>
  </si>
  <si>
    <t>https://podminky.urs.cz/item/CS_URS_2023_01/181411131</t>
  </si>
  <si>
    <t>"osetí"18</t>
  </si>
  <si>
    <t>23</t>
  </si>
  <si>
    <t>005724100</t>
  </si>
  <si>
    <t>osivo směs travní parková</t>
  </si>
  <si>
    <t>kg</t>
  </si>
  <si>
    <t>-484762305</t>
  </si>
  <si>
    <t>18*0,02*1,2</t>
  </si>
  <si>
    <t>24</t>
  </si>
  <si>
    <t>181951112</t>
  </si>
  <si>
    <t>Úprava pláně vyrovnáním výškových rozdílů strojně v hornině třídy těžitelnosti I, skupiny 1 až 3 se zhutněním</t>
  </si>
  <si>
    <t>-781563715</t>
  </si>
  <si>
    <t>https://podminky.urs.cz/item/CS_URS_2023_01/181951112</t>
  </si>
  <si>
    <t>"parkování"268,5</t>
  </si>
  <si>
    <t>"komunikace"974</t>
  </si>
  <si>
    <t>Vodorovné konstrukce</t>
  </si>
  <si>
    <t>25</t>
  </si>
  <si>
    <t>451573111</t>
  </si>
  <si>
    <t>Lože pod potrubí, stoky a drobné objekty v otevřeném výkopu z písku a štěrkopísku do 63 mm</t>
  </si>
  <si>
    <t>-1702830157</t>
  </si>
  <si>
    <t>https://podminky.urs.cz/item/CS_URS_2023_01/451573111</t>
  </si>
  <si>
    <t>"pod přípojky UV"28*1*0,05</t>
  </si>
  <si>
    <t>26</t>
  </si>
  <si>
    <t>583373310</t>
  </si>
  <si>
    <t>štěrkopísek frakce 0/22</t>
  </si>
  <si>
    <t>-1933150600</t>
  </si>
  <si>
    <t>1,4*1,8</t>
  </si>
  <si>
    <t>27</t>
  </si>
  <si>
    <t>452311151</t>
  </si>
  <si>
    <t>Podkladní a zajišťovací konstrukce z betonu prostého v otevřeném výkopu bez zvýšených nároků na prostředí desky pod potrubí, stoky a drobné objekty z betonu tř. C 20/25</t>
  </si>
  <si>
    <t>-1601042342</t>
  </si>
  <si>
    <t>https://podminky.urs.cz/item/CS_URS_2023_01/452311151</t>
  </si>
  <si>
    <t>"uliční vpusti"8*(1*1*0,1)</t>
  </si>
  <si>
    <t>Komunikace</t>
  </si>
  <si>
    <t>28</t>
  </si>
  <si>
    <t>564851111</t>
  </si>
  <si>
    <t>Podklad ze štěrkodrti ŠD s rozprostřením a zhutněním plochy přes 100 m2, po zhutnění tl. 150 mm</t>
  </si>
  <si>
    <t>1206544419</t>
  </si>
  <si>
    <t>https://podminky.urs.cz/item/CS_URS_2023_01/564851111</t>
  </si>
  <si>
    <t>"dle přílohy C.1.2 Situace stavby a C.1.4 Vzorový příčný řez"</t>
  </si>
  <si>
    <t>"ochranná vrstva"</t>
  </si>
  <si>
    <t>"vjezdy"108</t>
  </si>
  <si>
    <t>"podélné stání"268,5</t>
  </si>
  <si>
    <t>"podkladní vrstva"</t>
  </si>
  <si>
    <t>29</t>
  </si>
  <si>
    <t>564851111R</t>
  </si>
  <si>
    <t>Podklad ze štěrkodrti ŠD s rozprostřením a zhutněním, po zhutnění tl. 150 mm fr. 0-63 "sanace dle skutečnosti"</t>
  </si>
  <si>
    <t>106005988</t>
  </si>
  <si>
    <t>"dle přílohy C.1.1.2 Situace stavby a C.1.1.4 Vzorový příčný řez"</t>
  </si>
  <si>
    <t>"sanace chodník a vjezdy"458-108</t>
  </si>
  <si>
    <t>30</t>
  </si>
  <si>
    <t>564861111</t>
  </si>
  <si>
    <t>Podklad ze štěrkodrti ŠD s rozprostřením a zhutněním plochy přes 100 m2, po zhutnění tl. 200 mm</t>
  </si>
  <si>
    <t>-1140634536</t>
  </si>
  <si>
    <t>https://podminky.urs.cz/item/CS_URS_2023_01/564861111</t>
  </si>
  <si>
    <t>"vozovka ochranná vrstva"974+101</t>
  </si>
  <si>
    <t>"vozovka podkladní vrstva"974+101</t>
  </si>
  <si>
    <t>31</t>
  </si>
  <si>
    <t>564861111R</t>
  </si>
  <si>
    <t>Podklad ze štěrkodrti ŠD s rozprostřením a zhutněním, po zhutnění tl. 200 mm fr. 0-63 "sanace podloží dle skutečnosti"</t>
  </si>
  <si>
    <t>1981431267</t>
  </si>
  <si>
    <t>"sanace vozovky"(974+101)*2</t>
  </si>
  <si>
    <t>"sanace parkování"268,5*2</t>
  </si>
  <si>
    <t>"sanace vjezdy v podélném stání"108*2</t>
  </si>
  <si>
    <t>32</t>
  </si>
  <si>
    <t>565155121</t>
  </si>
  <si>
    <t>Asfaltový beton vrstva podkladní ACP 16 (obalované kamenivo střednězrnné - OKS) s rozprostřením a zhutněním v pruhu šířky přes 3 m, po zhutnění tl. 70 mm</t>
  </si>
  <si>
    <t>-357611933</t>
  </si>
  <si>
    <t>https://podminky.urs.cz/item/CS_URS_2023_01/565155121</t>
  </si>
  <si>
    <t>33</t>
  </si>
  <si>
    <t>573211111</t>
  </si>
  <si>
    <t>Postřik spojovací PS bez posypu kamenivem z asfaltu silničního, v množství 0,60 kg/m2</t>
  </si>
  <si>
    <t>-2038220606</t>
  </si>
  <si>
    <t>https://podminky.urs.cz/item/CS_URS_2023_01/573211111</t>
  </si>
  <si>
    <t>"asf. vozovka"974</t>
  </si>
  <si>
    <t>34</t>
  </si>
  <si>
    <t>577134121</t>
  </si>
  <si>
    <t>Asfaltový beton vrstva obrusná ACO 11 (ABS) s rozprostřením a se zhutněním z nemodifikovaného asfaltu v pruhu šířky přes 3 m tř. I, po zhutnění tl. 40 mm</t>
  </si>
  <si>
    <t>-238967842</t>
  </si>
  <si>
    <t>https://podminky.urs.cz/item/CS_URS_2023_01/577134121</t>
  </si>
  <si>
    <t>"obrusná vrstva"974</t>
  </si>
  <si>
    <t>35</t>
  </si>
  <si>
    <t>596212213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</si>
  <si>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300 m2</t>
  </si>
  <si>
    <t>-802171740</t>
  </si>
  <si>
    <t>https://podminky.urs.cz/item/CS_URS_2023_01/596212213</t>
  </si>
  <si>
    <t>"vjezdy"104</t>
  </si>
  <si>
    <t>36</t>
  </si>
  <si>
    <t>59245013</t>
  </si>
  <si>
    <t>dlažba zámková tvaru I 200x165x80mm přírodní</t>
  </si>
  <si>
    <t>845686291</t>
  </si>
  <si>
    <t>"podélné stání"268,5*1,02</t>
  </si>
  <si>
    <t>37</t>
  </si>
  <si>
    <t>59245010</t>
  </si>
  <si>
    <t>dlažba zámková tvaru I 200x165x80mm barevná</t>
  </si>
  <si>
    <t>-1291017472</t>
  </si>
  <si>
    <t>108*1,02</t>
  </si>
  <si>
    <t>Trubní vedení</t>
  </si>
  <si>
    <t>38</t>
  </si>
  <si>
    <t>871353121</t>
  </si>
  <si>
    <t>Montáž kanalizačního potrubí z plastů z tvrdého PVC těsněných gumovým kroužkem v otevřeném výkopu ve sklonu do 20 % DN 200</t>
  </si>
  <si>
    <t>-1295044588</t>
  </si>
  <si>
    <t>https://podminky.urs.cz/item/CS_URS_2023_01/871353121</t>
  </si>
  <si>
    <t>"přípojky UV"28</t>
  </si>
  <si>
    <t>39</t>
  </si>
  <si>
    <t>28611240</t>
  </si>
  <si>
    <t>trubka kanalizační PVC-U DN 200x5000mm SN12</t>
  </si>
  <si>
    <t>932131480</t>
  </si>
  <si>
    <t>40</t>
  </si>
  <si>
    <t>877355211</t>
  </si>
  <si>
    <t>Montáž tvarovek na kanalizačním potrubí z trub z plastu z tvrdého PVC nebo z polypropylenu v otevřeném výkopu jednoosých DN 200</t>
  </si>
  <si>
    <t>kus</t>
  </si>
  <si>
    <t>1502733863</t>
  </si>
  <si>
    <t>https://podminky.urs.cz/item/CS_URS_2023_01/877355211</t>
  </si>
  <si>
    <t>"napojení vpustí"2*5</t>
  </si>
  <si>
    <t>41</t>
  </si>
  <si>
    <t>R2</t>
  </si>
  <si>
    <t>Tvarovky PVC SN8 k napojení ul. vpustí</t>
  </si>
  <si>
    <t>805674600</t>
  </si>
  <si>
    <t>"dle montáže tvarovek"10</t>
  </si>
  <si>
    <t>42</t>
  </si>
  <si>
    <t>895941341</t>
  </si>
  <si>
    <t>Osazení vpusti uliční z betonových dílců DN 500 dno s výtokem</t>
  </si>
  <si>
    <t>-1627544777</t>
  </si>
  <si>
    <t>https://podminky.urs.cz/item/CS_URS_2023_01/895941341</t>
  </si>
  <si>
    <t>43</t>
  </si>
  <si>
    <t>R3</t>
  </si>
  <si>
    <t>Litinová mříž 500x500 tř. D400 + rám + kalový koš</t>
  </si>
  <si>
    <t>kompl</t>
  </si>
  <si>
    <t>-200617009</t>
  </si>
  <si>
    <t>44</t>
  </si>
  <si>
    <t>R5</t>
  </si>
  <si>
    <t>Kompletní betonové dílce uliční vpusti</t>
  </si>
  <si>
    <t>266532032</t>
  </si>
  <si>
    <t>"vyrovn. prstenec, skruž s otvorem, skruž, dno s výtokem, koš na nečistoty"8</t>
  </si>
  <si>
    <t>45</t>
  </si>
  <si>
    <t>899431111</t>
  </si>
  <si>
    <t>Výšková úprava uličního vstupu nebo vpusti do 200 mm zvýšením krycího hrnce, šoupěte nebo hydrantu bez úpravy armatur</t>
  </si>
  <si>
    <t>-1193728523</t>
  </si>
  <si>
    <t>https://podminky.urs.cz/item/CS_URS_2023_01/899431111</t>
  </si>
  <si>
    <t>"předpoklad"20</t>
  </si>
  <si>
    <t>Ostatní konstrukce a práce-bourání</t>
  </si>
  <si>
    <t>46</t>
  </si>
  <si>
    <t>914111111</t>
  </si>
  <si>
    <t>Montáž svislé dopravní značky základní velikosti do 1 m2 objímkami na sloupky nebo konzoly</t>
  </si>
  <si>
    <t>1698085293</t>
  </si>
  <si>
    <t>https://podminky.urs.cz/item/CS_URS_2023_01/914111111</t>
  </si>
  <si>
    <t>"IP11c"1</t>
  </si>
  <si>
    <t>47</t>
  </si>
  <si>
    <t>404452400</t>
  </si>
  <si>
    <t>patka hliníková pro sloupek D 60 mm</t>
  </si>
  <si>
    <t>CS ÚRS 2018 01</t>
  </si>
  <si>
    <t>-1806023738</t>
  </si>
  <si>
    <t>48</t>
  </si>
  <si>
    <t>404452250</t>
  </si>
  <si>
    <t>sloupek Zn pro dopravní značku D 60mm v 350mm</t>
  </si>
  <si>
    <t>-1386131396</t>
  </si>
  <si>
    <t>49</t>
  </si>
  <si>
    <t>404452530</t>
  </si>
  <si>
    <t>víčko plastové na sloupek D 60mm</t>
  </si>
  <si>
    <t>1667713858</t>
  </si>
  <si>
    <t>50</t>
  </si>
  <si>
    <t>40445625</t>
  </si>
  <si>
    <t>informativní značky provozní IP8, IP9, IP11-IP13 500x700mm</t>
  </si>
  <si>
    <t>-1842320077</t>
  </si>
  <si>
    <t>51</t>
  </si>
  <si>
    <t>404452560</t>
  </si>
  <si>
    <t>svorka upínací na sloupek dopravní značky D 60mm</t>
  </si>
  <si>
    <t>-664071778</t>
  </si>
  <si>
    <t>52</t>
  </si>
  <si>
    <t>914511112</t>
  </si>
  <si>
    <t>Montáž sloupku dopravních značek délky do 3,5 m do hliníkové patky pro sloupek D 60 mm</t>
  </si>
  <si>
    <t>658312198</t>
  </si>
  <si>
    <t>https://podminky.urs.cz/item/CS_URS_2023_01/914511112</t>
  </si>
  <si>
    <t>53</t>
  </si>
  <si>
    <t>915111116</t>
  </si>
  <si>
    <t>Vodorovné dopravní značení stříkané barvou dělící čára šířky 125 mm souvislá žlutá retroreflexní</t>
  </si>
  <si>
    <t>1855040794</t>
  </si>
  <si>
    <t>https://podminky.urs.cz/item/CS_URS_2023_01/915111116</t>
  </si>
  <si>
    <t>"V12b 0,125"18*4,5</t>
  </si>
  <si>
    <t>54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</si>
  <si>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</si>
  <si>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</si>
  <si>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-2116848274</t>
  </si>
  <si>
    <t>https://podminky.urs.cz/item/CS_URS_2023_01/915491211</t>
  </si>
  <si>
    <t>"V.P."6+195+4+6+195+4</t>
  </si>
  <si>
    <t>55</t>
  </si>
  <si>
    <t>59218001</t>
  </si>
  <si>
    <t>krajník betonový silniční 500x250x80mm</t>
  </si>
  <si>
    <t>-1836565168</t>
  </si>
  <si>
    <t>410*1,02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</si>
  <si>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</si>
  <si>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</si>
  <si>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</si>
  <si>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2130095992</t>
  </si>
  <si>
    <t>https://podminky.urs.cz/item/CS_URS_2023_01/916131213</t>
  </si>
  <si>
    <t>"15/25"(8+195+5+8+2+2+189+2+5+5+2+34)-(22+51)</t>
  </si>
  <si>
    <t>"15/15"4,5+5,5+4,5+4,5+4,5+4,5+9,5+4+5+4,5</t>
  </si>
  <si>
    <t>"přechodový15/25-15"22</t>
  </si>
  <si>
    <t>57</t>
  </si>
  <si>
    <t>59217030</t>
  </si>
  <si>
    <t>obrubník betonový silniční přechodový 1000x150x150-250mm</t>
  </si>
  <si>
    <t>1905489481</t>
  </si>
  <si>
    <t>58</t>
  </si>
  <si>
    <t>59217029</t>
  </si>
  <si>
    <t>obrubník betonový silniční nájezdový 1000x150x150mm</t>
  </si>
  <si>
    <t>-684097361</t>
  </si>
  <si>
    <t>51*1,02</t>
  </si>
  <si>
    <t>59</t>
  </si>
  <si>
    <t>59217031</t>
  </si>
  <si>
    <t>obrubník betonový silniční 1000x150x250mm</t>
  </si>
  <si>
    <t>-376515411</t>
  </si>
  <si>
    <t>384*1,02</t>
  </si>
  <si>
    <t>60</t>
  </si>
  <si>
    <t>916991121</t>
  </si>
  <si>
    <t>Lože pod obrubníky, krajníky nebo obruby z dlažebních kostek z betonu prostého</t>
  </si>
  <si>
    <t>1696765128</t>
  </si>
  <si>
    <t>https://podminky.urs.cz/item/CS_URS_2023_01/916991121</t>
  </si>
  <si>
    <t>"silniční obr."457*0,35*0,05</t>
  </si>
  <si>
    <t>"vod. proužek"410*0,25*0,05</t>
  </si>
  <si>
    <t>61</t>
  </si>
  <si>
    <t>919112213</t>
  </si>
  <si>
    <t>Řezání dilatačních spár v živičném krytu vytvoření komůrky pro těsnící zálivku šířky 10 mm, hloubky 25 mm</t>
  </si>
  <si>
    <t>217912549</t>
  </si>
  <si>
    <t>https://podminky.urs.cz/item/CS_URS_2023_01/919112213</t>
  </si>
  <si>
    <t>"řezání spáry"14+14</t>
  </si>
  <si>
    <t>62</t>
  </si>
  <si>
    <t>919121112</t>
  </si>
  <si>
    <t>Utěsnění dilatačních spár zálivkou za studena v cementobetonovém nebo živičném krytu včetně adhezního nátěru s těsnicím profilem pod zálivkou, pro komůrky šířky 10 mm, hloubky 25 mm</t>
  </si>
  <si>
    <t>-1109984639</t>
  </si>
  <si>
    <t>https://podminky.urs.cz/item/CS_URS_2023_01/919121112</t>
  </si>
  <si>
    <t>63</t>
  </si>
  <si>
    <t>938908411</t>
  </si>
  <si>
    <t>Čištění vozovek splachováním vodou povrchu podkladu nebo krytu živičného, betonového nebo dlážděného</t>
  </si>
  <si>
    <t>261430046</t>
  </si>
  <si>
    <t>https://podminky.urs.cz/item/CS_URS_2023_01/938908411</t>
  </si>
  <si>
    <t>99</t>
  </si>
  <si>
    <t>Přesuny hmot a sutí</t>
  </si>
  <si>
    <t>64</t>
  </si>
  <si>
    <t>997221551</t>
  </si>
  <si>
    <t>Vodorovná doprava suti bez naložení, ale se složením a s hrubým urovnáním ze sypkých materiálů, na vzdálenost do 1 km</t>
  </si>
  <si>
    <t>1451735522</t>
  </si>
  <si>
    <t>https://podminky.urs.cz/item/CS_URS_2023_01/997221551</t>
  </si>
  <si>
    <t>"kamenivo"9,74</t>
  </si>
  <si>
    <t>"živice"94,864</t>
  </si>
  <si>
    <t>65</t>
  </si>
  <si>
    <t>997221559</t>
  </si>
  <si>
    <t>Vodorovná doprava suti bez naložení, ale se složením a s hrubým urovnáním Příplatek k ceně za každý další i započatý 1 km přes 1 km</t>
  </si>
  <si>
    <t>1308557720</t>
  </si>
  <si>
    <t>https://podminky.urs.cz/item/CS_URS_2023_01/997221559</t>
  </si>
  <si>
    <t>"skládka do 14km"</t>
  </si>
  <si>
    <t>"kamenivo"9,74*13</t>
  </si>
  <si>
    <t>"živice"94,864*13</t>
  </si>
  <si>
    <t>66</t>
  </si>
  <si>
    <t>997221561</t>
  </si>
  <si>
    <t>Vodorovná doprava suti bez naložení, ale se složením a s hrubým urovnáním z kusových materiálů, na vzdálenost do 1 km</t>
  </si>
  <si>
    <t>-1677083216</t>
  </si>
  <si>
    <t>https://podminky.urs.cz/item/CS_URS_2023_01/997221561</t>
  </si>
  <si>
    <t>"beton"689,85+86,51</t>
  </si>
  <si>
    <t>67</t>
  </si>
  <si>
    <t>997221569</t>
  </si>
  <si>
    <t>1212289669</t>
  </si>
  <si>
    <t>https://podminky.urs.cz/item/CS_URS_2023_01/997221569</t>
  </si>
  <si>
    <t>"skládka do 14km"13*776,36</t>
  </si>
  <si>
    <t>68</t>
  </si>
  <si>
    <t>997221611</t>
  </si>
  <si>
    <t>Nakládání na dopravní prostředky pro vodorovnou dopravu suti</t>
  </si>
  <si>
    <t>1889964378</t>
  </si>
  <si>
    <t>https://podminky.urs.cz/item/CS_URS_2023_01/997221611</t>
  </si>
  <si>
    <t>"suť"104,604</t>
  </si>
  <si>
    <t>"kusová suť"776,36</t>
  </si>
  <si>
    <t>69</t>
  </si>
  <si>
    <t>998225111</t>
  </si>
  <si>
    <t>Přesun hmot pro komunikace s krytem z kameniva, monolitickým betonovým nebo živičným dopravní vzdálenost do 200 m jakékoliv délky objektu</t>
  </si>
  <si>
    <t>-2034996740</t>
  </si>
  <si>
    <t>https://podminky.urs.cz/item/CS_URS_2023_01/998225111</t>
  </si>
  <si>
    <t>997</t>
  </si>
  <si>
    <t>Přesun sutě</t>
  </si>
  <si>
    <t>70</t>
  </si>
  <si>
    <t>997221861</t>
  </si>
  <si>
    <t>Poplatek za uložení stavebního odpadu na recyklační skládce (skládkovné) z prostého betonu zatříděného do Katalogu odpadů pod kódem 17 01 01</t>
  </si>
  <si>
    <t>841549738</t>
  </si>
  <si>
    <t>https://podminky.urs.cz/item/CS_URS_2023_01/997221861</t>
  </si>
  <si>
    <t>"beton"776,36</t>
  </si>
  <si>
    <t>71</t>
  </si>
  <si>
    <t>997221873</t>
  </si>
  <si>
    <t>-1460032767</t>
  </si>
  <si>
    <t>https://podminky.urs.cz/item/CS_URS_2023_01/997221873</t>
  </si>
  <si>
    <t>72</t>
  </si>
  <si>
    <t>997221875</t>
  </si>
  <si>
    <t>Poplatek za uložení stavebního odpadu na recyklační skládce (skládkovné) asfaltového bez obsahu dehtu zatříděného do Katalogu odpadů pod kódem 17 03 02</t>
  </si>
  <si>
    <t>59161723</t>
  </si>
  <si>
    <t>https://podminky.urs.cz/item/CS_URS_2023_01/997221875</t>
  </si>
  <si>
    <t>058/2017_2 - SO 101 Chodníky</t>
  </si>
  <si>
    <t xml:space="preserve">    998 - Přesun hmot</t>
  </si>
  <si>
    <t>PSV - Práce a dodávky PSV</t>
  </si>
  <si>
    <t xml:space="preserve">    711 - Izolace proti vodě, vlhkosti a plynům</t>
  </si>
  <si>
    <t>111301111</t>
  </si>
  <si>
    <t>Sejmutí drnu tl. do 100 mm, v jakékoliv ploše</t>
  </si>
  <si>
    <t>-1158365426</t>
  </si>
  <si>
    <t>https://podminky.urs.cz/item/CS_URS_2023_01/111301111</t>
  </si>
  <si>
    <t>"stávající zeleň"21+155+36+27+32+54+11+21+5+11+9+17+7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</si>
  <si>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</si>
  <si>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</si>
  <si>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-1704310077</t>
  </si>
  <si>
    <t>https://podminky.urs.cz/item/CS_URS_2023_01/113106121</t>
  </si>
  <si>
    <t>"bet. dlaždice"124+22+3+2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</si>
  <si>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</si>
  <si>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</si>
  <si>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2072406784</t>
  </si>
  <si>
    <t>https://podminky.urs.cz/item/CS_URS_2023_01/113106123</t>
  </si>
  <si>
    <t>"zámková dlažba"233+7</t>
  </si>
  <si>
    <t>113204111</t>
  </si>
  <si>
    <t>Vytrhání obrub s vybouráním lože, s přemístěním hmot na skládku na vzdálenost do 3 m nebo s naložením na dopravní prostředek záhonových</t>
  </si>
  <si>
    <t>48114005</t>
  </si>
  <si>
    <t>https://podminky.urs.cz/item/CS_URS_2023_01/113204111</t>
  </si>
  <si>
    <t>"záhonové obrubníky"107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</si>
  <si>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</si>
  <si>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</si>
  <si>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822029534</t>
  </si>
  <si>
    <t>https://podminky.urs.cz/item/CS_URS_2023_01/119001421</t>
  </si>
  <si>
    <t>"předpoklad"400</t>
  </si>
  <si>
    <t>"chodník"458*0,24</t>
  </si>
  <si>
    <t>"sanace chodníky I"(41+6,5+2,5+12+7,5+3+21+6,5+2,5+4,5+6,5+2,5+37+6,5+2,5+34+6,5+2,5+26+13,5+4,5+29+6+2,5+16+7,5+3+8+6,5+2,5+21,5+2,5+12+3,5+4+1)*0,15</t>
  </si>
  <si>
    <t>"sanace chodníky II"(4+1+10,5+3,5+9+4+7+4,5+8+3,5+2+3,5+13+4)*0,15</t>
  </si>
  <si>
    <t>"odkopávky"109,92</t>
  </si>
  <si>
    <t>"sanace"67,80</t>
  </si>
  <si>
    <t>"odkopávky"109,92*4</t>
  </si>
  <si>
    <t>"sanace"67,80*4</t>
  </si>
  <si>
    <t>"odkopávky"109,92*1,8</t>
  </si>
  <si>
    <t>"sanace"67,80*1,8</t>
  </si>
  <si>
    <t>"vjezdy"30,5+101,5</t>
  </si>
  <si>
    <t>"sanace chodník a vjezdy"328</t>
  </si>
  <si>
    <t>"chodník"326+2</t>
  </si>
  <si>
    <t>596211113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</si>
  <si>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300 m2</t>
  </si>
  <si>
    <t>-132441361</t>
  </si>
  <si>
    <t>https://podminky.urs.cz/item/CS_URS_2023_01/596211113</t>
  </si>
  <si>
    <t>"chodník"326</t>
  </si>
  <si>
    <t>"reliéfní dlažba"2</t>
  </si>
  <si>
    <t>59245015</t>
  </si>
  <si>
    <t>dlažba zámková tvaru I 200x165x60mm přírodní</t>
  </si>
  <si>
    <t>-331633937</t>
  </si>
  <si>
    <t>326*1,02</t>
  </si>
  <si>
    <t>59245006</t>
  </si>
  <si>
    <t>dlažba tvar obdélník betonová pro nevidomé 200x100x60mm barevná</t>
  </si>
  <si>
    <t>1546225168</t>
  </si>
  <si>
    <t>2*1,02</t>
  </si>
  <si>
    <t>"varovné pásy"30,5</t>
  </si>
  <si>
    <t>104*1,02</t>
  </si>
  <si>
    <t>59245226</t>
  </si>
  <si>
    <t>dlažba tvar obdélník betonová pro nevidomé 200x100x80mm barevná</t>
  </si>
  <si>
    <t>1891387442</t>
  </si>
  <si>
    <t>30,5*1,02</t>
  </si>
  <si>
    <t>871251111</t>
  </si>
  <si>
    <t>Montáž potrubí z plastických hmot v otevřeném výkopu, z tlakových trubek z tvrdého PVC těsněných gumovým kroužkem vnějšího průměru 110 mm</t>
  </si>
  <si>
    <t>CS ÚRS 2013 02</t>
  </si>
  <si>
    <t>878613209</t>
  </si>
  <si>
    <t>"chráničky předpoklad"</t>
  </si>
  <si>
    <t>345751310</t>
  </si>
  <si>
    <t>žlab kabelový s víkem PVC (100x100)</t>
  </si>
  <si>
    <t>-1246858160</t>
  </si>
  <si>
    <t>"beton"38,5+62,4+4,28</t>
  </si>
  <si>
    <t>"skládka do 14km"13*105,18</t>
  </si>
  <si>
    <t>"suť"105,18</t>
  </si>
  <si>
    <t>"beton"105,18</t>
  </si>
  <si>
    <t>998</t>
  </si>
  <si>
    <t>Přesun hmot</t>
  </si>
  <si>
    <t>998223011</t>
  </si>
  <si>
    <t>Přesun hmot pro pozemní komunikace s krytem dlážděným dopravní vzdálenost do 200 m jakékoliv délky objektu</t>
  </si>
  <si>
    <t>-977524741</t>
  </si>
  <si>
    <t>PSV</t>
  </si>
  <si>
    <t>Práce a dodávky PSV</t>
  </si>
  <si>
    <t>711</t>
  </si>
  <si>
    <t>Izolace proti vodě, vlhkosti a plynům</t>
  </si>
  <si>
    <t>711161273</t>
  </si>
  <si>
    <t>Provedení izolace proti zemní vlhkosti nopovou fólií na ploše svislé S z nopové fólie</t>
  </si>
  <si>
    <t>-713685834</t>
  </si>
  <si>
    <t>https://podminky.urs.cz/item/CS_URS_2023_01/711161273</t>
  </si>
  <si>
    <t>"nopová folie"400</t>
  </si>
  <si>
    <t>058/2017_3 - Vedlejší rozpočtové náklady</t>
  </si>
  <si>
    <t>VRN - Vedlejší rozpočtové náklady</t>
  </si>
  <si>
    <t xml:space="preserve">    VRN1 - Průzkumné, geodetické a projektové práce</t>
  </si>
  <si>
    <t>84</t>
  </si>
  <si>
    <t>VRN</t>
  </si>
  <si>
    <t>85</t>
  </si>
  <si>
    <t>0001</t>
  </si>
  <si>
    <t>Vytyčení inženýrských sítí</t>
  </si>
  <si>
    <t>sada</t>
  </si>
  <si>
    <t>1177042508</t>
  </si>
  <si>
    <t>86</t>
  </si>
  <si>
    <t>0002</t>
  </si>
  <si>
    <t>Zařízení staveniště, provoz a odstranění</t>
  </si>
  <si>
    <t>-146241619</t>
  </si>
  <si>
    <t>87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</si>
  <si>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</si>
  <si>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</si>
  <si>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-1289820217</t>
  </si>
  <si>
    <t>88</t>
  </si>
  <si>
    <t>0004</t>
  </si>
  <si>
    <t>Geodetické zaměření skutečného provedení stavby - výškopis, polohopis (6x tištěná dokumentace, 6xCD)</t>
  </si>
  <si>
    <t>-800218825</t>
  </si>
  <si>
    <t>89</t>
  </si>
  <si>
    <t>0005</t>
  </si>
  <si>
    <t>Kopané sondy pro ověření průběhu inženýrských sítí - ruční práce vč. zasypání sondy</t>
  </si>
  <si>
    <t>-66115925</t>
  </si>
  <si>
    <t>90</t>
  </si>
  <si>
    <t>0006</t>
  </si>
  <si>
    <t xml:space="preserve">Zkoušení a kontrola prací zkušebnou zhotovitele:_x000D_
"statická zkouška únosnoti pláně 2ks"_x000D_
"statická zkouška na ochranné vrstvě 2ks"_x000D_
"zkouška shody na asf. vrstvě - mezerovitost (na vzorku z vývrtu) 2ks"_x000D_
"míra zhutnění (názornost vývrtu) 2ks"_x000D_
"spojení vrstev 2ks"_x000D_
"tloušťka vrstvy 2ks"_x000D_
"rozbor zeminy v aktivní zóně"1 </t>
  </si>
  <si>
    <t>-980676814</t>
  </si>
  <si>
    <t>91</t>
  </si>
  <si>
    <t>0007</t>
  </si>
  <si>
    <t>Realizační dokumentace stavby</t>
  </si>
  <si>
    <t>-889195655</t>
  </si>
  <si>
    <t>VRN1</t>
  </si>
  <si>
    <t>Průzkumné, geodetické a projektové práce</t>
  </si>
  <si>
    <t>92</t>
  </si>
  <si>
    <t>011324000</t>
  </si>
  <si>
    <t>Průzkumné, geodetické a projektové práce průzkumné práce archeologická činnost archeologický průzkum</t>
  </si>
  <si>
    <t>soubor</t>
  </si>
  <si>
    <t>CS ÚRS 2017 02</t>
  </si>
  <si>
    <t>1024</t>
  </si>
  <si>
    <t>284996231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</si>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</sst>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center" vertical="center" wrapText="1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49" fontId="42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1/171201231" TargetMode="External"/><Relationship Id="rId18" Type="http://schemas.openxmlformats.org/officeDocument/2006/relationships/hyperlink" Target="https://podminky.urs.cz/item/CS_URS_2023_01/182351023" TargetMode="External"/><Relationship Id="rId26" Type="http://schemas.openxmlformats.org/officeDocument/2006/relationships/hyperlink" Target="https://podminky.urs.cz/item/CS_URS_2023_01/573211111" TargetMode="External"/><Relationship Id="rId39" Type="http://schemas.openxmlformats.org/officeDocument/2006/relationships/hyperlink" Target="https://podminky.urs.cz/item/CS_URS_2023_01/919112213" TargetMode="External"/><Relationship Id="rId3" Type="http://schemas.openxmlformats.org/officeDocument/2006/relationships/hyperlink" Target="https://podminky.urs.cz/item/CS_URS_2023_01/113202111" TargetMode="External"/><Relationship Id="rId21" Type="http://schemas.openxmlformats.org/officeDocument/2006/relationships/hyperlink" Target="https://podminky.urs.cz/item/CS_URS_2023_01/451573111" TargetMode="External"/><Relationship Id="rId34" Type="http://schemas.openxmlformats.org/officeDocument/2006/relationships/hyperlink" Target="https://podminky.urs.cz/item/CS_URS_2023_01/914511112" TargetMode="External"/><Relationship Id="rId42" Type="http://schemas.openxmlformats.org/officeDocument/2006/relationships/hyperlink" Target="https://podminky.urs.cz/item/CS_URS_2023_01/997221551" TargetMode="External"/><Relationship Id="rId47" Type="http://schemas.openxmlformats.org/officeDocument/2006/relationships/hyperlink" Target="https://podminky.urs.cz/item/CS_URS_2023_01/998225111" TargetMode="External"/><Relationship Id="rId50" Type="http://schemas.openxmlformats.org/officeDocument/2006/relationships/hyperlink" Target="https://podminky.urs.cz/item/CS_URS_2023_01/997221875" TargetMode="External"/><Relationship Id="rId7" Type="http://schemas.openxmlformats.org/officeDocument/2006/relationships/hyperlink" Target="https://podminky.urs.cz/item/CS_URS_2023_01/133254101" TargetMode="External"/><Relationship Id="rId12" Type="http://schemas.openxmlformats.org/officeDocument/2006/relationships/hyperlink" Target="https://podminky.urs.cz/item/CS_URS_2023_01/167151111" TargetMode="External"/><Relationship Id="rId17" Type="http://schemas.openxmlformats.org/officeDocument/2006/relationships/hyperlink" Target="https://podminky.urs.cz/item/CS_URS_2023_01/175151201" TargetMode="External"/><Relationship Id="rId25" Type="http://schemas.openxmlformats.org/officeDocument/2006/relationships/hyperlink" Target="https://podminky.urs.cz/item/CS_URS_2023_01/565155121" TargetMode="External"/><Relationship Id="rId33" Type="http://schemas.openxmlformats.org/officeDocument/2006/relationships/hyperlink" Target="https://podminky.urs.cz/item/CS_URS_2023_01/914111111" TargetMode="External"/><Relationship Id="rId38" Type="http://schemas.openxmlformats.org/officeDocument/2006/relationships/hyperlink" Target="https://podminky.urs.cz/item/CS_URS_2023_01/916991121" TargetMode="External"/><Relationship Id="rId46" Type="http://schemas.openxmlformats.org/officeDocument/2006/relationships/hyperlink" Target="https://podminky.urs.cz/item/CS_URS_2023_01/997221611" TargetMode="External"/><Relationship Id="rId2" Type="http://schemas.openxmlformats.org/officeDocument/2006/relationships/hyperlink" Target="https://podminky.urs.cz/item/CS_URS_2023_01/113107237" TargetMode="External"/><Relationship Id="rId16" Type="http://schemas.openxmlformats.org/officeDocument/2006/relationships/hyperlink" Target="https://podminky.urs.cz/item/CS_URS_2023_01/175151101" TargetMode="External"/><Relationship Id="rId20" Type="http://schemas.openxmlformats.org/officeDocument/2006/relationships/hyperlink" Target="https://podminky.urs.cz/item/CS_URS_2023_01/181951112" TargetMode="External"/><Relationship Id="rId29" Type="http://schemas.openxmlformats.org/officeDocument/2006/relationships/hyperlink" Target="https://podminky.urs.cz/item/CS_URS_2023_01/871353121" TargetMode="External"/><Relationship Id="rId41" Type="http://schemas.openxmlformats.org/officeDocument/2006/relationships/hyperlink" Target="https://podminky.urs.cz/item/CS_URS_2023_01/938908411" TargetMode="External"/><Relationship Id="rId1" Type="http://schemas.openxmlformats.org/officeDocument/2006/relationships/hyperlink" Target="https://podminky.urs.cz/item/CS_URS_2023_01/113107181" TargetMode="External"/><Relationship Id="rId6" Type="http://schemas.openxmlformats.org/officeDocument/2006/relationships/hyperlink" Target="https://podminky.urs.cz/item/CS_URS_2023_01/132251803" TargetMode="External"/><Relationship Id="rId11" Type="http://schemas.openxmlformats.org/officeDocument/2006/relationships/hyperlink" Target="https://podminky.urs.cz/item/CS_URS_2023_01/162751119" TargetMode="External"/><Relationship Id="rId24" Type="http://schemas.openxmlformats.org/officeDocument/2006/relationships/hyperlink" Target="https://podminky.urs.cz/item/CS_URS_2023_01/564861111" TargetMode="External"/><Relationship Id="rId32" Type="http://schemas.openxmlformats.org/officeDocument/2006/relationships/hyperlink" Target="https://podminky.urs.cz/item/CS_URS_2023_01/899431111" TargetMode="External"/><Relationship Id="rId37" Type="http://schemas.openxmlformats.org/officeDocument/2006/relationships/hyperlink" Target="https://podminky.urs.cz/item/CS_URS_2023_01/916131213" TargetMode="External"/><Relationship Id="rId40" Type="http://schemas.openxmlformats.org/officeDocument/2006/relationships/hyperlink" Target="https://podminky.urs.cz/item/CS_URS_2023_01/919121112" TargetMode="External"/><Relationship Id="rId45" Type="http://schemas.openxmlformats.org/officeDocument/2006/relationships/hyperlink" Target="https://podminky.urs.cz/item/CS_URS_2023_01/997221569" TargetMode="External"/><Relationship Id="rId5" Type="http://schemas.openxmlformats.org/officeDocument/2006/relationships/hyperlink" Target="https://podminky.urs.cz/item/CS_URS_2023_01/129951121" TargetMode="External"/><Relationship Id="rId15" Type="http://schemas.openxmlformats.org/officeDocument/2006/relationships/hyperlink" Target="https://podminky.urs.cz/item/CS_URS_2023_01/174111101" TargetMode="External"/><Relationship Id="rId23" Type="http://schemas.openxmlformats.org/officeDocument/2006/relationships/hyperlink" Target="https://podminky.urs.cz/item/CS_URS_2023_01/564851111" TargetMode="External"/><Relationship Id="rId28" Type="http://schemas.openxmlformats.org/officeDocument/2006/relationships/hyperlink" Target="https://podminky.urs.cz/item/CS_URS_2023_01/596212213" TargetMode="External"/><Relationship Id="rId36" Type="http://schemas.openxmlformats.org/officeDocument/2006/relationships/hyperlink" Target="https://podminky.urs.cz/item/CS_URS_2023_01/915491211" TargetMode="External"/><Relationship Id="rId49" Type="http://schemas.openxmlformats.org/officeDocument/2006/relationships/hyperlink" Target="https://podminky.urs.cz/item/CS_URS_2023_01/997221873" TargetMode="External"/><Relationship Id="rId10" Type="http://schemas.openxmlformats.org/officeDocument/2006/relationships/hyperlink" Target="https://podminky.urs.cz/item/CS_URS_2023_01/162751117" TargetMode="External"/><Relationship Id="rId19" Type="http://schemas.openxmlformats.org/officeDocument/2006/relationships/hyperlink" Target="https://podminky.urs.cz/item/CS_URS_2023_01/181411131" TargetMode="External"/><Relationship Id="rId31" Type="http://schemas.openxmlformats.org/officeDocument/2006/relationships/hyperlink" Target="https://podminky.urs.cz/item/CS_URS_2023_01/895941341" TargetMode="External"/><Relationship Id="rId44" Type="http://schemas.openxmlformats.org/officeDocument/2006/relationships/hyperlink" Target="https://podminky.urs.cz/item/CS_URS_2023_01/997221561" TargetMode="External"/><Relationship Id="rId4" Type="http://schemas.openxmlformats.org/officeDocument/2006/relationships/hyperlink" Target="https://podminky.urs.cz/item/CS_URS_2023_01/122251105" TargetMode="External"/><Relationship Id="rId9" Type="http://schemas.openxmlformats.org/officeDocument/2006/relationships/hyperlink" Target="https://podminky.urs.cz/item/CS_URS_2023_01/151101112" TargetMode="External"/><Relationship Id="rId14" Type="http://schemas.openxmlformats.org/officeDocument/2006/relationships/hyperlink" Target="https://podminky.urs.cz/item/CS_URS_2023_01/171251201" TargetMode="External"/><Relationship Id="rId22" Type="http://schemas.openxmlformats.org/officeDocument/2006/relationships/hyperlink" Target="https://podminky.urs.cz/item/CS_URS_2023_01/452311151" TargetMode="External"/><Relationship Id="rId27" Type="http://schemas.openxmlformats.org/officeDocument/2006/relationships/hyperlink" Target="https://podminky.urs.cz/item/CS_URS_2023_01/577134121" TargetMode="External"/><Relationship Id="rId30" Type="http://schemas.openxmlformats.org/officeDocument/2006/relationships/hyperlink" Target="https://podminky.urs.cz/item/CS_URS_2023_01/877355211" TargetMode="External"/><Relationship Id="rId35" Type="http://schemas.openxmlformats.org/officeDocument/2006/relationships/hyperlink" Target="https://podminky.urs.cz/item/CS_URS_2023_01/915111116" TargetMode="External"/><Relationship Id="rId43" Type="http://schemas.openxmlformats.org/officeDocument/2006/relationships/hyperlink" Target="https://podminky.urs.cz/item/CS_URS_2023_01/997221559" TargetMode="External"/><Relationship Id="rId48" Type="http://schemas.openxmlformats.org/officeDocument/2006/relationships/hyperlink" Target="https://podminky.urs.cz/item/CS_URS_2023_01/997221861" TargetMode="External"/><Relationship Id="rId8" Type="http://schemas.openxmlformats.org/officeDocument/2006/relationships/hyperlink" Target="https://podminky.urs.cz/item/CS_URS_2023_01/151101102" TargetMode="External"/><Relationship Id="rId5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1/162751119" TargetMode="External"/><Relationship Id="rId13" Type="http://schemas.openxmlformats.org/officeDocument/2006/relationships/hyperlink" Target="https://podminky.urs.cz/item/CS_URS_2023_01/564851111" TargetMode="External"/><Relationship Id="rId18" Type="http://schemas.openxmlformats.org/officeDocument/2006/relationships/hyperlink" Target="https://podminky.urs.cz/item/CS_URS_2023_01/997221569" TargetMode="External"/><Relationship Id="rId3" Type="http://schemas.openxmlformats.org/officeDocument/2006/relationships/hyperlink" Target="https://podminky.urs.cz/item/CS_URS_2023_01/113106123" TargetMode="External"/><Relationship Id="rId21" Type="http://schemas.openxmlformats.org/officeDocument/2006/relationships/hyperlink" Target="https://podminky.urs.cz/item/CS_URS_2023_01/711161273" TargetMode="External"/><Relationship Id="rId7" Type="http://schemas.openxmlformats.org/officeDocument/2006/relationships/hyperlink" Target="https://podminky.urs.cz/item/CS_URS_2023_01/162751117" TargetMode="External"/><Relationship Id="rId12" Type="http://schemas.openxmlformats.org/officeDocument/2006/relationships/hyperlink" Target="https://podminky.urs.cz/item/CS_URS_2023_01/181951112" TargetMode="External"/><Relationship Id="rId17" Type="http://schemas.openxmlformats.org/officeDocument/2006/relationships/hyperlink" Target="https://podminky.urs.cz/item/CS_URS_2023_01/997221561" TargetMode="External"/><Relationship Id="rId2" Type="http://schemas.openxmlformats.org/officeDocument/2006/relationships/hyperlink" Target="https://podminky.urs.cz/item/CS_URS_2023_01/113106121" TargetMode="External"/><Relationship Id="rId16" Type="http://schemas.openxmlformats.org/officeDocument/2006/relationships/hyperlink" Target="https://podminky.urs.cz/item/CS_URS_2023_01/596212213" TargetMode="External"/><Relationship Id="rId20" Type="http://schemas.openxmlformats.org/officeDocument/2006/relationships/hyperlink" Target="https://podminky.urs.cz/item/CS_URS_2023_01/997221861" TargetMode="External"/><Relationship Id="rId1" Type="http://schemas.openxmlformats.org/officeDocument/2006/relationships/hyperlink" Target="https://podminky.urs.cz/item/CS_URS_2023_01/111301111" TargetMode="External"/><Relationship Id="rId6" Type="http://schemas.openxmlformats.org/officeDocument/2006/relationships/hyperlink" Target="https://podminky.urs.cz/item/CS_URS_2023_01/122251105" TargetMode="External"/><Relationship Id="rId11" Type="http://schemas.openxmlformats.org/officeDocument/2006/relationships/hyperlink" Target="https://podminky.urs.cz/item/CS_URS_2023_01/171251201" TargetMode="External"/><Relationship Id="rId5" Type="http://schemas.openxmlformats.org/officeDocument/2006/relationships/hyperlink" Target="https://podminky.urs.cz/item/CS_URS_2023_01/119001421" TargetMode="External"/><Relationship Id="rId15" Type="http://schemas.openxmlformats.org/officeDocument/2006/relationships/hyperlink" Target="https://podminky.urs.cz/item/CS_URS_2023_01/596211113" TargetMode="External"/><Relationship Id="rId10" Type="http://schemas.openxmlformats.org/officeDocument/2006/relationships/hyperlink" Target="https://podminky.urs.cz/item/CS_URS_2023_01/171201231" TargetMode="External"/><Relationship Id="rId19" Type="http://schemas.openxmlformats.org/officeDocument/2006/relationships/hyperlink" Target="https://podminky.urs.cz/item/CS_URS_2023_01/997221611" TargetMode="External"/><Relationship Id="rId4" Type="http://schemas.openxmlformats.org/officeDocument/2006/relationships/hyperlink" Target="https://podminky.urs.cz/item/CS_URS_2023_01/113204111" TargetMode="External"/><Relationship Id="rId9" Type="http://schemas.openxmlformats.org/officeDocument/2006/relationships/hyperlink" Target="https://podminky.urs.cz/item/CS_URS_2023_01/167151111" TargetMode="External"/><Relationship Id="rId14" Type="http://schemas.openxmlformats.org/officeDocument/2006/relationships/hyperlink" Target="https://podminky.urs.cz/item/CS_URS_2023_01/564861111" TargetMode="External"/><Relationship Id="rId22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hyperlink" Target="https://podminky.urs.cz/item/CS_URS_2023_01/711161273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5"/>
      <c r="AS2" s="375"/>
      <c r="AT2" s="375"/>
      <c r="AU2" s="375"/>
      <c r="AV2" s="375"/>
      <c r="AW2" s="375"/>
      <c r="AX2" s="375"/>
      <c r="AY2" s="375"/>
      <c r="AZ2" s="375"/>
      <c r="BA2" s="375"/>
      <c r="BB2" s="375"/>
      <c r="BC2" s="375"/>
      <c r="BD2" s="375"/>
      <c r="BE2" s="375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39" t="s">
        <v>14</v>
      </c>
      <c r="L5" s="340"/>
      <c r="M5" s="340"/>
      <c r="N5" s="340"/>
      <c r="O5" s="340"/>
      <c r="P5" s="340"/>
      <c r="Q5" s="340"/>
      <c r="R5" s="340"/>
      <c r="S5" s="340"/>
      <c r="T5" s="340"/>
      <c r="U5" s="340"/>
      <c r="V5" s="340"/>
      <c r="W5" s="340"/>
      <c r="X5" s="340"/>
      <c r="Y5" s="340"/>
      <c r="Z5" s="340"/>
      <c r="AA5" s="340"/>
      <c r="AB5" s="340"/>
      <c r="AC5" s="340"/>
      <c r="AD5" s="340"/>
      <c r="AE5" s="340"/>
      <c r="AF5" s="340"/>
      <c r="AG5" s="340"/>
      <c r="AH5" s="340"/>
      <c r="AI5" s="340"/>
      <c r="AJ5" s="340"/>
      <c r="AK5" s="340"/>
      <c r="AL5" s="340"/>
      <c r="AM5" s="340"/>
      <c r="AN5" s="340"/>
      <c r="AO5" s="340"/>
      <c r="AP5" s="24"/>
      <c r="AQ5" s="24"/>
      <c r="AR5" s="22"/>
      <c r="BE5" s="336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41" t="s">
        <v>17</v>
      </c>
      <c r="L6" s="340"/>
      <c r="M6" s="340"/>
      <c r="N6" s="340"/>
      <c r="O6" s="340"/>
      <c r="P6" s="340"/>
      <c r="Q6" s="340"/>
      <c r="R6" s="340"/>
      <c r="S6" s="340"/>
      <c r="T6" s="340"/>
      <c r="U6" s="340"/>
      <c r="V6" s="340"/>
      <c r="W6" s="340"/>
      <c r="X6" s="340"/>
      <c r="Y6" s="340"/>
      <c r="Z6" s="340"/>
      <c r="AA6" s="340"/>
      <c r="AB6" s="340"/>
      <c r="AC6" s="340"/>
      <c r="AD6" s="340"/>
      <c r="AE6" s="340"/>
      <c r="AF6" s="340"/>
      <c r="AG6" s="340"/>
      <c r="AH6" s="340"/>
      <c r="AI6" s="340"/>
      <c r="AJ6" s="340"/>
      <c r="AK6" s="340"/>
      <c r="AL6" s="340"/>
      <c r="AM6" s="340"/>
      <c r="AN6" s="340"/>
      <c r="AO6" s="340"/>
      <c r="AP6" s="24"/>
      <c r="AQ6" s="24"/>
      <c r="AR6" s="22"/>
      <c r="BE6" s="337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37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37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7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7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7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7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37"/>
      <c r="BS13" s="19" t="s">
        <v>6</v>
      </c>
    </row>
    <row r="14" spans="1:74" ht="12.75">
      <c r="B14" s="23"/>
      <c r="C14" s="24"/>
      <c r="D14" s="24"/>
      <c r="E14" s="342" t="s">
        <v>32</v>
      </c>
      <c r="F14" s="343"/>
      <c r="G14" s="343"/>
      <c r="H14" s="343"/>
      <c r="I14" s="343"/>
      <c r="J14" s="343"/>
      <c r="K14" s="343"/>
      <c r="L14" s="343"/>
      <c r="M14" s="343"/>
      <c r="N14" s="343"/>
      <c r="O14" s="343"/>
      <c r="P14" s="343"/>
      <c r="Q14" s="343"/>
      <c r="R14" s="343"/>
      <c r="S14" s="343"/>
      <c r="T14" s="343"/>
      <c r="U14" s="343"/>
      <c r="V14" s="343"/>
      <c r="W14" s="343"/>
      <c r="X14" s="343"/>
      <c r="Y14" s="343"/>
      <c r="Z14" s="343"/>
      <c r="AA14" s="343"/>
      <c r="AB14" s="343"/>
      <c r="AC14" s="343"/>
      <c r="AD14" s="343"/>
      <c r="AE14" s="343"/>
      <c r="AF14" s="343"/>
      <c r="AG14" s="343"/>
      <c r="AH14" s="343"/>
      <c r="AI14" s="343"/>
      <c r="AJ14" s="343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37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7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7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7"/>
      <c r="BS17" s="19" t="s">
        <v>37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7"/>
      <c r="BS18" s="19" t="s">
        <v>6</v>
      </c>
    </row>
    <row r="19" spans="1:71" s="1" customFormat="1" ht="12" customHeight="1">
      <c r="B19" s="23"/>
      <c r="C19" s="24"/>
      <c r="D19" s="31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7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7"/>
      <c r="BS20" s="19" t="s">
        <v>4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7"/>
    </row>
    <row r="22" spans="1:71" s="1" customFormat="1" ht="12" customHeight="1">
      <c r="B22" s="23"/>
      <c r="C22" s="24"/>
      <c r="D22" s="31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7"/>
    </row>
    <row r="23" spans="1:71" s="1" customFormat="1" ht="47.25" customHeight="1">
      <c r="B23" s="23"/>
      <c r="C23" s="24"/>
      <c r="D23" s="24"/>
      <c r="E23" s="344" t="s">
        <v>40</v>
      </c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344"/>
      <c r="Q23" s="344"/>
      <c r="R23" s="344"/>
      <c r="S23" s="344"/>
      <c r="T23" s="344"/>
      <c r="U23" s="344"/>
      <c r="V23" s="344"/>
      <c r="W23" s="344"/>
      <c r="X23" s="344"/>
      <c r="Y23" s="344"/>
      <c r="Z23" s="344"/>
      <c r="AA23" s="344"/>
      <c r="AB23" s="344"/>
      <c r="AC23" s="344"/>
      <c r="AD23" s="344"/>
      <c r="AE23" s="344"/>
      <c r="AF23" s="344"/>
      <c r="AG23" s="344"/>
      <c r="AH23" s="344"/>
      <c r="AI23" s="344"/>
      <c r="AJ23" s="344"/>
      <c r="AK23" s="344"/>
      <c r="AL23" s="344"/>
      <c r="AM23" s="344"/>
      <c r="AN23" s="344"/>
      <c r="AO23" s="24"/>
      <c r="AP23" s="24"/>
      <c r="AQ23" s="24"/>
      <c r="AR23" s="22"/>
      <c r="BE23" s="337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7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37"/>
    </row>
    <row r="26" spans="1:71" s="2" customFormat="1" ht="25.9" customHeight="1">
      <c r="A26" s="36"/>
      <c r="B26" s="37"/>
      <c r="C26" s="38"/>
      <c r="D26" s="39" t="s">
        <v>41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45">
        <f>ROUND(AG54,2)</f>
        <v>0</v>
      </c>
      <c r="AL26" s="346"/>
      <c r="AM26" s="346"/>
      <c r="AN26" s="346"/>
      <c r="AO26" s="346"/>
      <c r="AP26" s="38"/>
      <c r="AQ26" s="38"/>
      <c r="AR26" s="41"/>
      <c r="BE26" s="337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37"/>
    </row>
    <row r="28" spans="1:71" s="2" customFormat="1" ht="12.75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47" t="s">
        <v>42</v>
      </c>
      <c r="M28" s="347"/>
      <c r="N28" s="347"/>
      <c r="O28" s="347"/>
      <c r="P28" s="347"/>
      <c r="Q28" s="38"/>
      <c r="R28" s="38"/>
      <c r="S28" s="38"/>
      <c r="T28" s="38"/>
      <c r="U28" s="38"/>
      <c r="V28" s="38"/>
      <c r="W28" s="347" t="s">
        <v>43</v>
      </c>
      <c r="X28" s="347"/>
      <c r="Y28" s="347"/>
      <c r="Z28" s="347"/>
      <c r="AA28" s="347"/>
      <c r="AB28" s="347"/>
      <c r="AC28" s="347"/>
      <c r="AD28" s="347"/>
      <c r="AE28" s="347"/>
      <c r="AF28" s="38"/>
      <c r="AG28" s="38"/>
      <c r="AH28" s="38"/>
      <c r="AI28" s="38"/>
      <c r="AJ28" s="38"/>
      <c r="AK28" s="347" t="s">
        <v>44</v>
      </c>
      <c r="AL28" s="347"/>
      <c r="AM28" s="347"/>
      <c r="AN28" s="347"/>
      <c r="AO28" s="347"/>
      <c r="AP28" s="38"/>
      <c r="AQ28" s="38"/>
      <c r="AR28" s="41"/>
      <c r="BE28" s="337"/>
    </row>
    <row r="29" spans="1:71" s="3" customFormat="1" ht="14.45" customHeight="1">
      <c r="B29" s="42"/>
      <c r="C29" s="43"/>
      <c r="D29" s="31" t="s">
        <v>45</v>
      </c>
      <c r="E29" s="43"/>
      <c r="F29" s="31" t="s">
        <v>46</v>
      </c>
      <c r="G29" s="43"/>
      <c r="H29" s="43"/>
      <c r="I29" s="43"/>
      <c r="J29" s="43"/>
      <c r="K29" s="43"/>
      <c r="L29" s="350">
        <v>0.21</v>
      </c>
      <c r="M29" s="349"/>
      <c r="N29" s="349"/>
      <c r="O29" s="349"/>
      <c r="P29" s="349"/>
      <c r="Q29" s="43"/>
      <c r="R29" s="43"/>
      <c r="S29" s="43"/>
      <c r="T29" s="43"/>
      <c r="U29" s="43"/>
      <c r="V29" s="43"/>
      <c r="W29" s="348">
        <f>ROUND(AZ54, 2)</f>
        <v>0</v>
      </c>
      <c r="X29" s="349"/>
      <c r="Y29" s="349"/>
      <c r="Z29" s="349"/>
      <c r="AA29" s="349"/>
      <c r="AB29" s="349"/>
      <c r="AC29" s="349"/>
      <c r="AD29" s="349"/>
      <c r="AE29" s="349"/>
      <c r="AF29" s="43"/>
      <c r="AG29" s="43"/>
      <c r="AH29" s="43"/>
      <c r="AI29" s="43"/>
      <c r="AJ29" s="43"/>
      <c r="AK29" s="348">
        <f>ROUND(AV54, 2)</f>
        <v>0</v>
      </c>
      <c r="AL29" s="349"/>
      <c r="AM29" s="349"/>
      <c r="AN29" s="349"/>
      <c r="AO29" s="349"/>
      <c r="AP29" s="43"/>
      <c r="AQ29" s="43"/>
      <c r="AR29" s="44"/>
      <c r="BE29" s="338"/>
    </row>
    <row r="30" spans="1:71" s="3" customFormat="1" ht="14.45" customHeight="1">
      <c r="B30" s="42"/>
      <c r="C30" s="43"/>
      <c r="D30" s="43"/>
      <c r="E30" s="43"/>
      <c r="F30" s="31" t="s">
        <v>47</v>
      </c>
      <c r="G30" s="43"/>
      <c r="H30" s="43"/>
      <c r="I30" s="43"/>
      <c r="J30" s="43"/>
      <c r="K30" s="43"/>
      <c r="L30" s="350">
        <v>0.15</v>
      </c>
      <c r="M30" s="349"/>
      <c r="N30" s="349"/>
      <c r="O30" s="349"/>
      <c r="P30" s="349"/>
      <c r="Q30" s="43"/>
      <c r="R30" s="43"/>
      <c r="S30" s="43"/>
      <c r="T30" s="43"/>
      <c r="U30" s="43"/>
      <c r="V30" s="43"/>
      <c r="W30" s="348">
        <f>ROUND(BA54, 2)</f>
        <v>0</v>
      </c>
      <c r="X30" s="349"/>
      <c r="Y30" s="349"/>
      <c r="Z30" s="349"/>
      <c r="AA30" s="349"/>
      <c r="AB30" s="349"/>
      <c r="AC30" s="349"/>
      <c r="AD30" s="349"/>
      <c r="AE30" s="349"/>
      <c r="AF30" s="43"/>
      <c r="AG30" s="43"/>
      <c r="AH30" s="43"/>
      <c r="AI30" s="43"/>
      <c r="AJ30" s="43"/>
      <c r="AK30" s="348">
        <f>ROUND(AW54, 2)</f>
        <v>0</v>
      </c>
      <c r="AL30" s="349"/>
      <c r="AM30" s="349"/>
      <c r="AN30" s="349"/>
      <c r="AO30" s="349"/>
      <c r="AP30" s="43"/>
      <c r="AQ30" s="43"/>
      <c r="AR30" s="44"/>
      <c r="BE30" s="338"/>
    </row>
    <row r="31" spans="1:71" s="3" customFormat="1" ht="14.45" hidden="1" customHeight="1">
      <c r="B31" s="42"/>
      <c r="C31" s="43"/>
      <c r="D31" s="43"/>
      <c r="E31" s="43"/>
      <c r="F31" s="31" t="s">
        <v>48</v>
      </c>
      <c r="G31" s="43"/>
      <c r="H31" s="43"/>
      <c r="I31" s="43"/>
      <c r="J31" s="43"/>
      <c r="K31" s="43"/>
      <c r="L31" s="350">
        <v>0.21</v>
      </c>
      <c r="M31" s="349"/>
      <c r="N31" s="349"/>
      <c r="O31" s="349"/>
      <c r="P31" s="349"/>
      <c r="Q31" s="43"/>
      <c r="R31" s="43"/>
      <c r="S31" s="43"/>
      <c r="T31" s="43"/>
      <c r="U31" s="43"/>
      <c r="V31" s="43"/>
      <c r="W31" s="348">
        <f>ROUND(BB54, 2)</f>
        <v>0</v>
      </c>
      <c r="X31" s="349"/>
      <c r="Y31" s="349"/>
      <c r="Z31" s="349"/>
      <c r="AA31" s="349"/>
      <c r="AB31" s="349"/>
      <c r="AC31" s="349"/>
      <c r="AD31" s="349"/>
      <c r="AE31" s="349"/>
      <c r="AF31" s="43"/>
      <c r="AG31" s="43"/>
      <c r="AH31" s="43"/>
      <c r="AI31" s="43"/>
      <c r="AJ31" s="43"/>
      <c r="AK31" s="348">
        <v>0</v>
      </c>
      <c r="AL31" s="349"/>
      <c r="AM31" s="349"/>
      <c r="AN31" s="349"/>
      <c r="AO31" s="349"/>
      <c r="AP31" s="43"/>
      <c r="AQ31" s="43"/>
      <c r="AR31" s="44"/>
      <c r="BE31" s="338"/>
    </row>
    <row r="32" spans="1:71" s="3" customFormat="1" ht="14.45" hidden="1" customHeight="1">
      <c r="B32" s="42"/>
      <c r="C32" s="43"/>
      <c r="D32" s="43"/>
      <c r="E32" s="43"/>
      <c r="F32" s="31" t="s">
        <v>49</v>
      </c>
      <c r="G32" s="43"/>
      <c r="H32" s="43"/>
      <c r="I32" s="43"/>
      <c r="J32" s="43"/>
      <c r="K32" s="43"/>
      <c r="L32" s="350">
        <v>0.15</v>
      </c>
      <c r="M32" s="349"/>
      <c r="N32" s="349"/>
      <c r="O32" s="349"/>
      <c r="P32" s="349"/>
      <c r="Q32" s="43"/>
      <c r="R32" s="43"/>
      <c r="S32" s="43"/>
      <c r="T32" s="43"/>
      <c r="U32" s="43"/>
      <c r="V32" s="43"/>
      <c r="W32" s="348">
        <f>ROUND(BC54, 2)</f>
        <v>0</v>
      </c>
      <c r="X32" s="349"/>
      <c r="Y32" s="349"/>
      <c r="Z32" s="349"/>
      <c r="AA32" s="349"/>
      <c r="AB32" s="349"/>
      <c r="AC32" s="349"/>
      <c r="AD32" s="349"/>
      <c r="AE32" s="349"/>
      <c r="AF32" s="43"/>
      <c r="AG32" s="43"/>
      <c r="AH32" s="43"/>
      <c r="AI32" s="43"/>
      <c r="AJ32" s="43"/>
      <c r="AK32" s="348">
        <v>0</v>
      </c>
      <c r="AL32" s="349"/>
      <c r="AM32" s="349"/>
      <c r="AN32" s="349"/>
      <c r="AO32" s="349"/>
      <c r="AP32" s="43"/>
      <c r="AQ32" s="43"/>
      <c r="AR32" s="44"/>
      <c r="BE32" s="338"/>
    </row>
    <row r="33" spans="1:57" s="3" customFormat="1" ht="14.45" hidden="1" customHeight="1">
      <c r="B33" s="42"/>
      <c r="C33" s="43"/>
      <c r="D33" s="43"/>
      <c r="E33" s="43"/>
      <c r="F33" s="31" t="s">
        <v>50</v>
      </c>
      <c r="G33" s="43"/>
      <c r="H33" s="43"/>
      <c r="I33" s="43"/>
      <c r="J33" s="43"/>
      <c r="K33" s="43"/>
      <c r="L33" s="350">
        <v>0</v>
      </c>
      <c r="M33" s="349"/>
      <c r="N33" s="349"/>
      <c r="O33" s="349"/>
      <c r="P33" s="349"/>
      <c r="Q33" s="43"/>
      <c r="R33" s="43"/>
      <c r="S33" s="43"/>
      <c r="T33" s="43"/>
      <c r="U33" s="43"/>
      <c r="V33" s="43"/>
      <c r="W33" s="348">
        <f>ROUND(BD54, 2)</f>
        <v>0</v>
      </c>
      <c r="X33" s="349"/>
      <c r="Y33" s="349"/>
      <c r="Z33" s="349"/>
      <c r="AA33" s="349"/>
      <c r="AB33" s="349"/>
      <c r="AC33" s="349"/>
      <c r="AD33" s="349"/>
      <c r="AE33" s="349"/>
      <c r="AF33" s="43"/>
      <c r="AG33" s="43"/>
      <c r="AH33" s="43"/>
      <c r="AI33" s="43"/>
      <c r="AJ33" s="43"/>
      <c r="AK33" s="348">
        <v>0</v>
      </c>
      <c r="AL33" s="349"/>
      <c r="AM33" s="349"/>
      <c r="AN33" s="349"/>
      <c r="AO33" s="349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51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52</v>
      </c>
      <c r="U35" s="47"/>
      <c r="V35" s="47"/>
      <c r="W35" s="47"/>
      <c r="X35" s="351" t="s">
        <v>53</v>
      </c>
      <c r="Y35" s="352"/>
      <c r="Z35" s="352"/>
      <c r="AA35" s="352"/>
      <c r="AB35" s="352"/>
      <c r="AC35" s="47"/>
      <c r="AD35" s="47"/>
      <c r="AE35" s="47"/>
      <c r="AF35" s="47"/>
      <c r="AG35" s="47"/>
      <c r="AH35" s="47"/>
      <c r="AI35" s="47"/>
      <c r="AJ35" s="47"/>
      <c r="AK35" s="353">
        <f>SUM(AK26:AK33)</f>
        <v>0</v>
      </c>
      <c r="AL35" s="352"/>
      <c r="AM35" s="352"/>
      <c r="AN35" s="352"/>
      <c r="AO35" s="354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54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058/2017_R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55" t="str">
        <f>K6</f>
        <v>Rekonstrukce ulice Fr. Zoubka, Kostelec nad Orlicí</v>
      </c>
      <c r="M45" s="356"/>
      <c r="N45" s="356"/>
      <c r="O45" s="356"/>
      <c r="P45" s="356"/>
      <c r="Q45" s="356"/>
      <c r="R45" s="356"/>
      <c r="S45" s="356"/>
      <c r="T45" s="356"/>
      <c r="U45" s="356"/>
      <c r="V45" s="356"/>
      <c r="W45" s="356"/>
      <c r="X45" s="356"/>
      <c r="Y45" s="356"/>
      <c r="Z45" s="356"/>
      <c r="AA45" s="356"/>
      <c r="AB45" s="356"/>
      <c r="AC45" s="356"/>
      <c r="AD45" s="356"/>
      <c r="AE45" s="356"/>
      <c r="AF45" s="356"/>
      <c r="AG45" s="356"/>
      <c r="AH45" s="356"/>
      <c r="AI45" s="356"/>
      <c r="AJ45" s="356"/>
      <c r="AK45" s="356"/>
      <c r="AL45" s="356"/>
      <c r="AM45" s="356"/>
      <c r="AN45" s="356"/>
      <c r="AO45" s="356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ul. Fr. Zoubka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57" t="str">
        <f>IF(AN8= "","",AN8)</f>
        <v>14. 2. 2023</v>
      </c>
      <c r="AN47" s="357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Město Kostelec nad Orlicí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58" t="str">
        <f>IF(E17="","",E17)</f>
        <v>DI PROJEKT s.r.o.</v>
      </c>
      <c r="AN49" s="359"/>
      <c r="AO49" s="359"/>
      <c r="AP49" s="359"/>
      <c r="AQ49" s="38"/>
      <c r="AR49" s="41"/>
      <c r="AS49" s="360" t="s">
        <v>55</v>
      </c>
      <c r="AT49" s="36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38</v>
      </c>
      <c r="AJ50" s="38"/>
      <c r="AK50" s="38"/>
      <c r="AL50" s="38"/>
      <c r="AM50" s="358" t="str">
        <f>IF(E20="","",E20)</f>
        <v>DI PROJEKT s.r.o.</v>
      </c>
      <c r="AN50" s="359"/>
      <c r="AO50" s="359"/>
      <c r="AP50" s="359"/>
      <c r="AQ50" s="38"/>
      <c r="AR50" s="41"/>
      <c r="AS50" s="362"/>
      <c r="AT50" s="3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64"/>
      <c r="AT51" s="36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66" t="s">
        <v>56</v>
      </c>
      <c r="D52" s="367"/>
      <c r="E52" s="367"/>
      <c r="F52" s="367"/>
      <c r="G52" s="367"/>
      <c r="H52" s="68"/>
      <c r="I52" s="368" t="s">
        <v>57</v>
      </c>
      <c r="J52" s="367"/>
      <c r="K52" s="367"/>
      <c r="L52" s="367"/>
      <c r="M52" s="367"/>
      <c r="N52" s="367"/>
      <c r="O52" s="367"/>
      <c r="P52" s="367"/>
      <c r="Q52" s="367"/>
      <c r="R52" s="367"/>
      <c r="S52" s="367"/>
      <c r="T52" s="367"/>
      <c r="U52" s="367"/>
      <c r="V52" s="367"/>
      <c r="W52" s="367"/>
      <c r="X52" s="367"/>
      <c r="Y52" s="367"/>
      <c r="Z52" s="367"/>
      <c r="AA52" s="367"/>
      <c r="AB52" s="367"/>
      <c r="AC52" s="367"/>
      <c r="AD52" s="367"/>
      <c r="AE52" s="367"/>
      <c r="AF52" s="367"/>
      <c r="AG52" s="369" t="s">
        <v>58</v>
      </c>
      <c r="AH52" s="367"/>
      <c r="AI52" s="367"/>
      <c r="AJ52" s="367"/>
      <c r="AK52" s="367"/>
      <c r="AL52" s="367"/>
      <c r="AM52" s="367"/>
      <c r="AN52" s="368" t="s">
        <v>59</v>
      </c>
      <c r="AO52" s="367"/>
      <c r="AP52" s="367"/>
      <c r="AQ52" s="69" t="s">
        <v>60</v>
      </c>
      <c r="AR52" s="41"/>
      <c r="AS52" s="70" t="s">
        <v>61</v>
      </c>
      <c r="AT52" s="71" t="s">
        <v>62</v>
      </c>
      <c r="AU52" s="71" t="s">
        <v>63</v>
      </c>
      <c r="AV52" s="71" t="s">
        <v>64</v>
      </c>
      <c r="AW52" s="71" t="s">
        <v>65</v>
      </c>
      <c r="AX52" s="71" t="s">
        <v>66</v>
      </c>
      <c r="AY52" s="71" t="s">
        <v>67</v>
      </c>
      <c r="AZ52" s="71" t="s">
        <v>68</v>
      </c>
      <c r="BA52" s="71" t="s">
        <v>69</v>
      </c>
      <c r="BB52" s="71" t="s">
        <v>70</v>
      </c>
      <c r="BC52" s="71" t="s">
        <v>71</v>
      </c>
      <c r="BD52" s="72" t="s">
        <v>72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73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73">
        <f>ROUND(SUM(AG55:AG57),2)</f>
        <v>0</v>
      </c>
      <c r="AH54" s="373"/>
      <c r="AI54" s="373"/>
      <c r="AJ54" s="373"/>
      <c r="AK54" s="373"/>
      <c r="AL54" s="373"/>
      <c r="AM54" s="373"/>
      <c r="AN54" s="374">
        <f>SUM(AG54,AT54)</f>
        <v>0</v>
      </c>
      <c r="AO54" s="374"/>
      <c r="AP54" s="374"/>
      <c r="AQ54" s="80" t="s">
        <v>19</v>
      </c>
      <c r="AR54" s="81"/>
      <c r="AS54" s="82">
        <f>ROUND(SUM(AS55:AS57),2)</f>
        <v>0</v>
      </c>
      <c r="AT54" s="83">
        <f>ROUND(SUM(AV54:AW54),2)</f>
        <v>0</v>
      </c>
      <c r="AU54" s="84">
        <f>ROUND(SUM(AU55:AU57),5)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ROUND(SUM(AZ55:AZ57),2)</f>
        <v>0</v>
      </c>
      <c r="BA54" s="83">
        <f>ROUND(SUM(BA55:BA57),2)</f>
        <v>0</v>
      </c>
      <c r="BB54" s="83">
        <f>ROUND(SUM(BB55:BB57),2)</f>
        <v>0</v>
      </c>
      <c r="BC54" s="83">
        <f>ROUND(SUM(BC55:BC57),2)</f>
        <v>0</v>
      </c>
      <c r="BD54" s="85">
        <f>ROUND(SUM(BD55:BD57),2)</f>
        <v>0</v>
      </c>
      <c r="BS54" s="86" t="s">
        <v>74</v>
      </c>
      <c r="BT54" s="86" t="s">
        <v>75</v>
      </c>
      <c r="BU54" s="87" t="s">
        <v>76</v>
      </c>
      <c r="BV54" s="86" t="s">
        <v>77</v>
      </c>
      <c r="BW54" s="86" t="s">
        <v>5</v>
      </c>
      <c r="BX54" s="86" t="s">
        <v>78</v>
      </c>
      <c r="CL54" s="86" t="s">
        <v>19</v>
      </c>
    </row>
    <row r="55" spans="1:91" s="7" customFormat="1" ht="24.75" customHeight="1">
      <c r="A55" s="88" t="s">
        <v>79</v>
      </c>
      <c r="B55" s="89"/>
      <c r="C55" s="90"/>
      <c r="D55" s="372" t="s">
        <v>80</v>
      </c>
      <c r="E55" s="372"/>
      <c r="F55" s="372"/>
      <c r="G55" s="372"/>
      <c r="H55" s="372"/>
      <c r="I55" s="91"/>
      <c r="J55" s="372" t="s">
        <v>81</v>
      </c>
      <c r="K55" s="372"/>
      <c r="L55" s="372"/>
      <c r="M55" s="372"/>
      <c r="N55" s="372"/>
      <c r="O55" s="372"/>
      <c r="P55" s="372"/>
      <c r="Q55" s="372"/>
      <c r="R55" s="372"/>
      <c r="S55" s="372"/>
      <c r="T55" s="372"/>
      <c r="U55" s="372"/>
      <c r="V55" s="372"/>
      <c r="W55" s="372"/>
      <c r="X55" s="372"/>
      <c r="Y55" s="372"/>
      <c r="Z55" s="372"/>
      <c r="AA55" s="372"/>
      <c r="AB55" s="372"/>
      <c r="AC55" s="372"/>
      <c r="AD55" s="372"/>
      <c r="AE55" s="372"/>
      <c r="AF55" s="372"/>
      <c r="AG55" s="370">
        <f>'058-2017_1 - SO 101 Komun...'!J30</f>
        <v>0</v>
      </c>
      <c r="AH55" s="371"/>
      <c r="AI55" s="371"/>
      <c r="AJ55" s="371"/>
      <c r="AK55" s="371"/>
      <c r="AL55" s="371"/>
      <c r="AM55" s="371"/>
      <c r="AN55" s="370">
        <f>SUM(AG55,AT55)</f>
        <v>0</v>
      </c>
      <c r="AO55" s="371"/>
      <c r="AP55" s="371"/>
      <c r="AQ55" s="92" t="s">
        <v>82</v>
      </c>
      <c r="AR55" s="93"/>
      <c r="AS55" s="94">
        <v>0</v>
      </c>
      <c r="AT55" s="95">
        <f>ROUND(SUM(AV55:AW55),2)</f>
        <v>0</v>
      </c>
      <c r="AU55" s="96">
        <f>'058-2017_1 - SO 101 Komun...'!P87</f>
        <v>0</v>
      </c>
      <c r="AV55" s="95">
        <f>'058-2017_1 - SO 101 Komun...'!J33</f>
        <v>0</v>
      </c>
      <c r="AW55" s="95">
        <f>'058-2017_1 - SO 101 Komun...'!J34</f>
        <v>0</v>
      </c>
      <c r="AX55" s="95">
        <f>'058-2017_1 - SO 101 Komun...'!J35</f>
        <v>0</v>
      </c>
      <c r="AY55" s="95">
        <f>'058-2017_1 - SO 101 Komun...'!J36</f>
        <v>0</v>
      </c>
      <c r="AZ55" s="95">
        <f>'058-2017_1 - SO 101 Komun...'!F33</f>
        <v>0</v>
      </c>
      <c r="BA55" s="95">
        <f>'058-2017_1 - SO 101 Komun...'!F34</f>
        <v>0</v>
      </c>
      <c r="BB55" s="95">
        <f>'058-2017_1 - SO 101 Komun...'!F35</f>
        <v>0</v>
      </c>
      <c r="BC55" s="95">
        <f>'058-2017_1 - SO 101 Komun...'!F36</f>
        <v>0</v>
      </c>
      <c r="BD55" s="97">
        <f>'058-2017_1 - SO 101 Komun...'!F37</f>
        <v>0</v>
      </c>
      <c r="BT55" s="98" t="s">
        <v>83</v>
      </c>
      <c r="BV55" s="98" t="s">
        <v>77</v>
      </c>
      <c r="BW55" s="98" t="s">
        <v>84</v>
      </c>
      <c r="BX55" s="98" t="s">
        <v>5</v>
      </c>
      <c r="CL55" s="98" t="s">
        <v>19</v>
      </c>
      <c r="CM55" s="98" t="s">
        <v>85</v>
      </c>
    </row>
    <row r="56" spans="1:91" s="7" customFormat="1" ht="24.75" customHeight="1">
      <c r="A56" s="88" t="s">
        <v>79</v>
      </c>
      <c r="B56" s="89"/>
      <c r="C56" s="90"/>
      <c r="D56" s="372" t="s">
        <v>86</v>
      </c>
      <c r="E56" s="372"/>
      <c r="F56" s="372"/>
      <c r="G56" s="372"/>
      <c r="H56" s="372"/>
      <c r="I56" s="91"/>
      <c r="J56" s="372" t="s">
        <v>87</v>
      </c>
      <c r="K56" s="372"/>
      <c r="L56" s="372"/>
      <c r="M56" s="372"/>
      <c r="N56" s="372"/>
      <c r="O56" s="372"/>
      <c r="P56" s="372"/>
      <c r="Q56" s="372"/>
      <c r="R56" s="372"/>
      <c r="S56" s="372"/>
      <c r="T56" s="372"/>
      <c r="U56" s="372"/>
      <c r="V56" s="372"/>
      <c r="W56" s="372"/>
      <c r="X56" s="372"/>
      <c r="Y56" s="372"/>
      <c r="Z56" s="372"/>
      <c r="AA56" s="372"/>
      <c r="AB56" s="372"/>
      <c r="AC56" s="372"/>
      <c r="AD56" s="372"/>
      <c r="AE56" s="372"/>
      <c r="AF56" s="372"/>
      <c r="AG56" s="370">
        <f>'058-2017_2 - SO 101 Chodníky'!J30</f>
        <v>0</v>
      </c>
      <c r="AH56" s="371"/>
      <c r="AI56" s="371"/>
      <c r="AJ56" s="371"/>
      <c r="AK56" s="371"/>
      <c r="AL56" s="371"/>
      <c r="AM56" s="371"/>
      <c r="AN56" s="370">
        <f>SUM(AG56,AT56)</f>
        <v>0</v>
      </c>
      <c r="AO56" s="371"/>
      <c r="AP56" s="371"/>
      <c r="AQ56" s="92" t="s">
        <v>82</v>
      </c>
      <c r="AR56" s="93"/>
      <c r="AS56" s="94">
        <v>0</v>
      </c>
      <c r="AT56" s="95">
        <f>ROUND(SUM(AV56:AW56),2)</f>
        <v>0</v>
      </c>
      <c r="AU56" s="96">
        <f>'058-2017_2 - SO 101 Chodníky'!P89</f>
        <v>0</v>
      </c>
      <c r="AV56" s="95">
        <f>'058-2017_2 - SO 101 Chodníky'!J33</f>
        <v>0</v>
      </c>
      <c r="AW56" s="95">
        <f>'058-2017_2 - SO 101 Chodníky'!J34</f>
        <v>0</v>
      </c>
      <c r="AX56" s="95">
        <f>'058-2017_2 - SO 101 Chodníky'!J35</f>
        <v>0</v>
      </c>
      <c r="AY56" s="95">
        <f>'058-2017_2 - SO 101 Chodníky'!J36</f>
        <v>0</v>
      </c>
      <c r="AZ56" s="95">
        <f>'058-2017_2 - SO 101 Chodníky'!F33</f>
        <v>0</v>
      </c>
      <c r="BA56" s="95">
        <f>'058-2017_2 - SO 101 Chodníky'!F34</f>
        <v>0</v>
      </c>
      <c r="BB56" s="95">
        <f>'058-2017_2 - SO 101 Chodníky'!F35</f>
        <v>0</v>
      </c>
      <c r="BC56" s="95">
        <f>'058-2017_2 - SO 101 Chodníky'!F36</f>
        <v>0</v>
      </c>
      <c r="BD56" s="97">
        <f>'058-2017_2 - SO 101 Chodníky'!F37</f>
        <v>0</v>
      </c>
      <c r="BT56" s="98" t="s">
        <v>83</v>
      </c>
      <c r="BV56" s="98" t="s">
        <v>77</v>
      </c>
      <c r="BW56" s="98" t="s">
        <v>88</v>
      </c>
      <c r="BX56" s="98" t="s">
        <v>5</v>
      </c>
      <c r="CL56" s="98" t="s">
        <v>19</v>
      </c>
      <c r="CM56" s="98" t="s">
        <v>85</v>
      </c>
    </row>
    <row r="57" spans="1:91" s="7" customFormat="1" ht="24.75" customHeight="1">
      <c r="A57" s="88" t="s">
        <v>79</v>
      </c>
      <c r="B57" s="89"/>
      <c r="C57" s="90"/>
      <c r="D57" s="372" t="s">
        <v>89</v>
      </c>
      <c r="E57" s="372"/>
      <c r="F57" s="372"/>
      <c r="G57" s="372"/>
      <c r="H57" s="372"/>
      <c r="I57" s="91"/>
      <c r="J57" s="372" t="s">
        <v>90</v>
      </c>
      <c r="K57" s="372"/>
      <c r="L57" s="372"/>
      <c r="M57" s="372"/>
      <c r="N57" s="372"/>
      <c r="O57" s="372"/>
      <c r="P57" s="372"/>
      <c r="Q57" s="372"/>
      <c r="R57" s="372"/>
      <c r="S57" s="372"/>
      <c r="T57" s="372"/>
      <c r="U57" s="372"/>
      <c r="V57" s="372"/>
      <c r="W57" s="372"/>
      <c r="X57" s="372"/>
      <c r="Y57" s="372"/>
      <c r="Z57" s="372"/>
      <c r="AA57" s="372"/>
      <c r="AB57" s="372"/>
      <c r="AC57" s="372"/>
      <c r="AD57" s="372"/>
      <c r="AE57" s="372"/>
      <c r="AF57" s="372"/>
      <c r="AG57" s="370">
        <f>'058-2017_3 - Vedlejší roz...'!J30</f>
        <v>0</v>
      </c>
      <c r="AH57" s="371"/>
      <c r="AI57" s="371"/>
      <c r="AJ57" s="371"/>
      <c r="AK57" s="371"/>
      <c r="AL57" s="371"/>
      <c r="AM57" s="371"/>
      <c r="AN57" s="370">
        <f>SUM(AG57,AT57)</f>
        <v>0</v>
      </c>
      <c r="AO57" s="371"/>
      <c r="AP57" s="371"/>
      <c r="AQ57" s="92" t="s">
        <v>82</v>
      </c>
      <c r="AR57" s="93"/>
      <c r="AS57" s="99">
        <v>0</v>
      </c>
      <c r="AT57" s="100">
        <f>ROUND(SUM(AV57:AW57),2)</f>
        <v>0</v>
      </c>
      <c r="AU57" s="101">
        <f>'058-2017_3 - Vedlejší roz...'!P83</f>
        <v>0</v>
      </c>
      <c r="AV57" s="100">
        <f>'058-2017_3 - Vedlejší roz...'!J33</f>
        <v>0</v>
      </c>
      <c r="AW57" s="100">
        <f>'058-2017_3 - Vedlejší roz...'!J34</f>
        <v>0</v>
      </c>
      <c r="AX57" s="100">
        <f>'058-2017_3 - Vedlejší roz...'!J35</f>
        <v>0</v>
      </c>
      <c r="AY57" s="100">
        <f>'058-2017_3 - Vedlejší roz...'!J36</f>
        <v>0</v>
      </c>
      <c r="AZ57" s="100">
        <f>'058-2017_3 - Vedlejší roz...'!F33</f>
        <v>0</v>
      </c>
      <c r="BA57" s="100">
        <f>'058-2017_3 - Vedlejší roz...'!F34</f>
        <v>0</v>
      </c>
      <c r="BB57" s="100">
        <f>'058-2017_3 - Vedlejší roz...'!F35</f>
        <v>0</v>
      </c>
      <c r="BC57" s="100">
        <f>'058-2017_3 - Vedlejší roz...'!F36</f>
        <v>0</v>
      </c>
      <c r="BD57" s="102">
        <f>'058-2017_3 - Vedlejší roz...'!F37</f>
        <v>0</v>
      </c>
      <c r="BT57" s="98" t="s">
        <v>83</v>
      </c>
      <c r="BV57" s="98" t="s">
        <v>77</v>
      </c>
      <c r="BW57" s="98" t="s">
        <v>91</v>
      </c>
      <c r="BX57" s="98" t="s">
        <v>5</v>
      </c>
      <c r="CL57" s="98" t="s">
        <v>19</v>
      </c>
      <c r="CM57" s="98" t="s">
        <v>85</v>
      </c>
    </row>
    <row r="58" spans="1:91" s="2" customFormat="1" ht="30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41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</row>
    <row r="59" spans="1:91" s="2" customFormat="1" ht="6.95" customHeight="1">
      <c r="A59" s="36"/>
      <c r="B59" s="49"/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41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</sheetData>
  <sheetProtection algorithmName="SHA-512" hashValue="7muT9zicBjKFvRqHK77Cc3OaPmhHyi8mOOXAvcdHyzNa6qdrrvZDvDvE1qc7MqDybOD1WU0h5sy8kChO/rbRKA==" saltValue="IwM1kynUcetgA4TUYoRsRm31lYiQaleB/bDqNvFk6DmCYAQUMtlnkKC1cKkF806Pep+RvXJgBLoTRqCMMjLaow==" spinCount="100000" sheet="1" objects="1" scenarios="1" formatColumns="0" formatRows="0"/>
  <mergeCells count="50">
    <mergeCell ref="AR2:BE2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58-2017_1 - SO 101 Komun...'!C2" display="/"/>
    <hyperlink ref="A56" location="'058-2017_2 - SO 101 Chodníky'!C2" display="/"/>
    <hyperlink ref="A57" location="'058-2017_3 - Vedlejší roz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84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6" t="str">
        <f>'Rekapitulace stavby'!K6</f>
        <v>Rekonstrukce ulice Fr. Zoubka, Kostelec nad Orlicí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94</v>
      </c>
      <c r="F9" s="379"/>
      <c r="G9" s="379"/>
      <c r="H9" s="379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14. 2. 2023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2" t="s">
        <v>19</v>
      </c>
      <c r="F27" s="382"/>
      <c r="G27" s="382"/>
      <c r="H27" s="38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ROUND(J87,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ROUND((SUM(BE87:BE375)),  2)</f>
        <v>0</v>
      </c>
      <c r="G33" s="36"/>
      <c r="H33" s="36"/>
      <c r="I33" s="120">
        <v>0.21</v>
      </c>
      <c r="J33" s="119">
        <f>ROUND(((SUM(BE87:BE375))*I33),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ROUND((SUM(BF87:BF375)),  2)</f>
        <v>0</v>
      </c>
      <c r="G34" s="36"/>
      <c r="H34" s="36"/>
      <c r="I34" s="120">
        <v>0.15</v>
      </c>
      <c r="J34" s="119">
        <f>ROUND(((SUM(BF87:BF375))*I34),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ROUND((SUM(BG87:BG375)),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ROUND((SUM(BH87:BH375)),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ROUND((SUM(BI87:BI375)),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Rekonstrukce ulice Fr. Zoubka, Kostelec nad Orlicí</v>
      </c>
      <c r="F48" s="384"/>
      <c r="G48" s="384"/>
      <c r="H48" s="384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058/2017_1 - SO 101 Komunikace</v>
      </c>
      <c r="F50" s="385"/>
      <c r="G50" s="385"/>
      <c r="H50" s="38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ul. Fr. Zoubka</v>
      </c>
      <c r="G52" s="38"/>
      <c r="H52" s="38"/>
      <c r="I52" s="31" t="s">
        <v>23</v>
      </c>
      <c r="J52" s="61" t="str">
        <f>IF(J12="","",J12)</f>
        <v>14. 2. 2023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Kostelec nad Orlicí</v>
      </c>
      <c r="G54" s="38"/>
      <c r="H54" s="38"/>
      <c r="I54" s="31" t="s">
        <v>33</v>
      </c>
      <c r="J54" s="34" t="str">
        <f>E21</f>
        <v>DI PROJEKT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DI PROJEKT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J87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J88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100</v>
      </c>
      <c r="E61" s="145"/>
      <c r="F61" s="145"/>
      <c r="G61" s="145"/>
      <c r="H61" s="145"/>
      <c r="I61" s="145"/>
      <c r="J61" s="146">
        <f>J89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101</v>
      </c>
      <c r="E62" s="145"/>
      <c r="F62" s="145"/>
      <c r="G62" s="145"/>
      <c r="H62" s="145"/>
      <c r="I62" s="145"/>
      <c r="J62" s="146">
        <f>J202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102</v>
      </c>
      <c r="E63" s="145"/>
      <c r="F63" s="145"/>
      <c r="G63" s="145"/>
      <c r="H63" s="145"/>
      <c r="I63" s="145"/>
      <c r="J63" s="146">
        <f>J211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103</v>
      </c>
      <c r="E64" s="145"/>
      <c r="F64" s="145"/>
      <c r="G64" s="145"/>
      <c r="H64" s="145"/>
      <c r="I64" s="145"/>
      <c r="J64" s="146">
        <f>J264</f>
        <v>0</v>
      </c>
      <c r="K64" s="143"/>
      <c r="L64" s="147"/>
    </row>
    <row r="65" spans="1:31" s="10" customFormat="1" ht="19.899999999999999" customHeight="1">
      <c r="B65" s="142"/>
      <c r="C65" s="143"/>
      <c r="D65" s="144" t="s">
        <v>104</v>
      </c>
      <c r="E65" s="145"/>
      <c r="F65" s="145"/>
      <c r="G65" s="145"/>
      <c r="H65" s="145"/>
      <c r="I65" s="145"/>
      <c r="J65" s="146">
        <f>J282</f>
        <v>0</v>
      </c>
      <c r="K65" s="143"/>
      <c r="L65" s="147"/>
    </row>
    <row r="66" spans="1:31" s="10" customFormat="1" ht="14.85" customHeight="1">
      <c r="B66" s="142"/>
      <c r="C66" s="143"/>
      <c r="D66" s="144" t="s">
        <v>105</v>
      </c>
      <c r="E66" s="145"/>
      <c r="F66" s="145"/>
      <c r="G66" s="145"/>
      <c r="H66" s="145"/>
      <c r="I66" s="145"/>
      <c r="J66" s="146">
        <f>J341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106</v>
      </c>
      <c r="E67" s="145"/>
      <c r="F67" s="145"/>
      <c r="G67" s="145"/>
      <c r="H67" s="145"/>
      <c r="I67" s="145"/>
      <c r="J67" s="146">
        <f>J366</f>
        <v>0</v>
      </c>
      <c r="K67" s="143"/>
      <c r="L67" s="147"/>
    </row>
    <row r="68" spans="1:31" s="2" customFormat="1" ht="21.75" customHeight="1">
      <c r="A68" s="36"/>
      <c r="B68" s="37"/>
      <c r="C68" s="38"/>
      <c r="D68" s="38"/>
      <c r="E68" s="38"/>
      <c r="F68" s="38"/>
      <c r="G68" s="38"/>
      <c r="H68" s="38"/>
      <c r="I68" s="38"/>
      <c r="J68" s="38"/>
      <c r="K68" s="38"/>
      <c r="L68" s="108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pans="1:31" s="2" customFormat="1" ht="6.95" customHeight="1">
      <c r="A69" s="36"/>
      <c r="B69" s="49"/>
      <c r="C69" s="50"/>
      <c r="D69" s="50"/>
      <c r="E69" s="50"/>
      <c r="F69" s="50"/>
      <c r="G69" s="50"/>
      <c r="H69" s="50"/>
      <c r="I69" s="50"/>
      <c r="J69" s="50"/>
      <c r="K69" s="50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3" spans="1:31" s="2" customFormat="1" ht="6.95" customHeight="1">
      <c r="A73" s="36"/>
      <c r="B73" s="51"/>
      <c r="C73" s="52"/>
      <c r="D73" s="52"/>
      <c r="E73" s="52"/>
      <c r="F73" s="52"/>
      <c r="G73" s="52"/>
      <c r="H73" s="52"/>
      <c r="I73" s="52"/>
      <c r="J73" s="52"/>
      <c r="K73" s="52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24.95" customHeight="1">
      <c r="A74" s="36"/>
      <c r="B74" s="37"/>
      <c r="C74" s="25" t="s">
        <v>107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6.95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2" customHeight="1">
      <c r="A76" s="36"/>
      <c r="B76" s="37"/>
      <c r="C76" s="31" t="s">
        <v>16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6.5" customHeight="1">
      <c r="A77" s="36"/>
      <c r="B77" s="37"/>
      <c r="C77" s="38"/>
      <c r="D77" s="38"/>
      <c r="E77" s="383" t="str">
        <f>E7</f>
        <v>Rekonstrukce ulice Fr. Zoubka, Kostelec nad Orlicí</v>
      </c>
      <c r="F77" s="384"/>
      <c r="G77" s="384"/>
      <c r="H77" s="384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93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55" t="str">
        <f>E9</f>
        <v>058/2017_1 - SO 101 Komunikace</v>
      </c>
      <c r="F79" s="385"/>
      <c r="G79" s="385"/>
      <c r="H79" s="385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2" customHeight="1">
      <c r="A81" s="36"/>
      <c r="B81" s="37"/>
      <c r="C81" s="31" t="s">
        <v>21</v>
      </c>
      <c r="D81" s="38"/>
      <c r="E81" s="38"/>
      <c r="F81" s="29" t="str">
        <f>F12</f>
        <v>ul. Fr. Zoubka</v>
      </c>
      <c r="G81" s="38"/>
      <c r="H81" s="38"/>
      <c r="I81" s="31" t="s">
        <v>23</v>
      </c>
      <c r="J81" s="61" t="str">
        <f>IF(J12="","",J12)</f>
        <v>14. 2. 2023</v>
      </c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5.2" customHeight="1">
      <c r="A83" s="36"/>
      <c r="B83" s="37"/>
      <c r="C83" s="31" t="s">
        <v>25</v>
      </c>
      <c r="D83" s="38"/>
      <c r="E83" s="38"/>
      <c r="F83" s="29" t="str">
        <f>E15</f>
        <v>Město Kostelec nad Orlicí</v>
      </c>
      <c r="G83" s="38"/>
      <c r="H83" s="38"/>
      <c r="I83" s="31" t="s">
        <v>33</v>
      </c>
      <c r="J83" s="34" t="str">
        <f>E21</f>
        <v>DI PROJEKT s.r.o.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5.2" customHeight="1">
      <c r="A84" s="36"/>
      <c r="B84" s="37"/>
      <c r="C84" s="31" t="s">
        <v>31</v>
      </c>
      <c r="D84" s="38"/>
      <c r="E84" s="38"/>
      <c r="F84" s="29" t="str">
        <f>IF(E18="","",E18)</f>
        <v>Vyplň údaj</v>
      </c>
      <c r="G84" s="38"/>
      <c r="H84" s="38"/>
      <c r="I84" s="31" t="s">
        <v>38</v>
      </c>
      <c r="J84" s="34" t="str">
        <f>E24</f>
        <v>DI PROJEKT s.r.o.</v>
      </c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0.3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11" customFormat="1" ht="29.25" customHeight="1">
      <c r="A86" s="148"/>
      <c r="B86" s="149"/>
      <c r="C86" s="150" t="s">
        <v>108</v>
      </c>
      <c r="D86" s="151" t="s">
        <v>60</v>
      </c>
      <c r="E86" s="151" t="s">
        <v>56</v>
      </c>
      <c r="F86" s="151" t="s">
        <v>57</v>
      </c>
      <c r="G86" s="151" t="s">
        <v>109</v>
      </c>
      <c r="H86" s="151" t="s">
        <v>110</v>
      </c>
      <c r="I86" s="151" t="s">
        <v>111</v>
      </c>
      <c r="J86" s="151" t="s">
        <v>97</v>
      </c>
      <c r="K86" s="152" t="s">
        <v>112</v>
      </c>
      <c r="L86" s="153"/>
      <c r="M86" s="70" t="s">
        <v>19</v>
      </c>
      <c r="N86" s="71" t="s">
        <v>45</v>
      </c>
      <c r="O86" s="71" t="s">
        <v>113</v>
      </c>
      <c r="P86" s="71" t="s">
        <v>114</v>
      </c>
      <c r="Q86" s="71" t="s">
        <v>115</v>
      </c>
      <c r="R86" s="71" t="s">
        <v>116</v>
      </c>
      <c r="S86" s="71" t="s">
        <v>117</v>
      </c>
      <c r="T86" s="72" t="s">
        <v>118</v>
      </c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</row>
    <row r="87" spans="1:65" s="2" customFormat="1" ht="22.9" customHeight="1">
      <c r="A87" s="36"/>
      <c r="B87" s="37"/>
      <c r="C87" s="77" t="s">
        <v>119</v>
      </c>
      <c r="D87" s="38"/>
      <c r="E87" s="38"/>
      <c r="F87" s="38"/>
      <c r="G87" s="38"/>
      <c r="H87" s="38"/>
      <c r="I87" s="38"/>
      <c r="J87" s="154">
        <f>BK87</f>
        <v>0</v>
      </c>
      <c r="K87" s="38"/>
      <c r="L87" s="41"/>
      <c r="M87" s="73"/>
      <c r="N87" s="155"/>
      <c r="O87" s="74"/>
      <c r="P87" s="156">
        <f>P88</f>
        <v>0</v>
      </c>
      <c r="Q87" s="74"/>
      <c r="R87" s="156">
        <f>R88</f>
        <v>435.90156936400001</v>
      </c>
      <c r="S87" s="74"/>
      <c r="T87" s="157">
        <f>T88</f>
        <v>880.96400000000006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74</v>
      </c>
      <c r="AU87" s="19" t="s">
        <v>98</v>
      </c>
      <c r="BK87" s="158">
        <f>BK88</f>
        <v>0</v>
      </c>
    </row>
    <row r="88" spans="1:65" s="12" customFormat="1" ht="25.9" customHeight="1">
      <c r="B88" s="159"/>
      <c r="C88" s="160"/>
      <c r="D88" s="161" t="s">
        <v>74</v>
      </c>
      <c r="E88" s="162" t="s">
        <v>120</v>
      </c>
      <c r="F88" s="162" t="s">
        <v>121</v>
      </c>
      <c r="G88" s="160"/>
      <c r="H88" s="160"/>
      <c r="I88" s="163"/>
      <c r="J88" s="164">
        <f>BK88</f>
        <v>0</v>
      </c>
      <c r="K88" s="160"/>
      <c r="L88" s="165"/>
      <c r="M88" s="166"/>
      <c r="N88" s="167"/>
      <c r="O88" s="167"/>
      <c r="P88" s="168">
        <f>P89+P202+P211+P264+P282+P366</f>
        <v>0</v>
      </c>
      <c r="Q88" s="167"/>
      <c r="R88" s="168">
        <f>R89+R202+R211+R264+R282+R366</f>
        <v>435.90156936400001</v>
      </c>
      <c r="S88" s="167"/>
      <c r="T88" s="169">
        <f>T89+T202+T211+T264+T282+T366</f>
        <v>880.96400000000006</v>
      </c>
      <c r="AR88" s="170" t="s">
        <v>83</v>
      </c>
      <c r="AT88" s="171" t="s">
        <v>74</v>
      </c>
      <c r="AU88" s="171" t="s">
        <v>75</v>
      </c>
      <c r="AY88" s="170" t="s">
        <v>122</v>
      </c>
      <c r="BK88" s="172">
        <f>BK89+BK202+BK211+BK264+BK282+BK366</f>
        <v>0</v>
      </c>
    </row>
    <row r="89" spans="1:65" s="12" customFormat="1" ht="22.9" customHeight="1">
      <c r="B89" s="159"/>
      <c r="C89" s="160"/>
      <c r="D89" s="161" t="s">
        <v>74</v>
      </c>
      <c r="E89" s="173" t="s">
        <v>83</v>
      </c>
      <c r="F89" s="173" t="s">
        <v>123</v>
      </c>
      <c r="G89" s="160"/>
      <c r="H89" s="160"/>
      <c r="I89" s="163"/>
      <c r="J89" s="174">
        <f>BK89</f>
        <v>0</v>
      </c>
      <c r="K89" s="160"/>
      <c r="L89" s="165"/>
      <c r="M89" s="166"/>
      <c r="N89" s="167"/>
      <c r="O89" s="167"/>
      <c r="P89" s="168">
        <f>SUM(P90:P201)</f>
        <v>0</v>
      </c>
      <c r="Q89" s="167"/>
      <c r="R89" s="168">
        <f>SUM(R90:R201)</f>
        <v>136.96777983999999</v>
      </c>
      <c r="S89" s="167"/>
      <c r="T89" s="169">
        <f>SUM(T90:T201)</f>
        <v>871.22400000000005</v>
      </c>
      <c r="AR89" s="170" t="s">
        <v>83</v>
      </c>
      <c r="AT89" s="171" t="s">
        <v>74</v>
      </c>
      <c r="AU89" s="171" t="s">
        <v>83</v>
      </c>
      <c r="AY89" s="170" t="s">
        <v>122</v>
      </c>
      <c r="BK89" s="172">
        <f>SUM(BK90:BK201)</f>
        <v>0</v>
      </c>
    </row>
    <row r="90" spans="1:65" s="2" customFormat="1" ht="33" customHeight="1">
      <c r="A90" s="36"/>
      <c r="B90" s="37"/>
      <c r="C90" s="175" t="s">
        <v>83</v>
      </c>
      <c r="D90" s="175" t="s">
        <v>124</v>
      </c>
      <c r="E90" s="176" t="s">
        <v>125</v>
      </c>
      <c r="F90" s="177" t="s">
        <v>126</v>
      </c>
      <c r="G90" s="178" t="s">
        <v>127</v>
      </c>
      <c r="H90" s="179">
        <v>968</v>
      </c>
      <c r="I90" s="180"/>
      <c r="J90" s="181">
        <f>ROUND(I90*H90,2)</f>
        <v>0</v>
      </c>
      <c r="K90" s="177" t="s">
        <v>128</v>
      </c>
      <c r="L90" s="41"/>
      <c r="M90" s="182" t="s">
        <v>19</v>
      </c>
      <c r="N90" s="183" t="s">
        <v>46</v>
      </c>
      <c r="O90" s="66"/>
      <c r="P90" s="184">
        <f>O90*H90</f>
        <v>0</v>
      </c>
      <c r="Q90" s="184">
        <v>0</v>
      </c>
      <c r="R90" s="184">
        <f>Q90*H90</f>
        <v>0</v>
      </c>
      <c r="S90" s="184">
        <v>9.8000000000000004E-2</v>
      </c>
      <c r="T90" s="185">
        <f>S90*H90</f>
        <v>94.864000000000004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86" t="s">
        <v>129</v>
      </c>
      <c r="AT90" s="186" t="s">
        <v>124</v>
      </c>
      <c r="AU90" s="186" t="s">
        <v>85</v>
      </c>
      <c r="AY90" s="19" t="s">
        <v>122</v>
      </c>
      <c r="BE90" s="187">
        <f>IF(N90="základní",J90,0)</f>
        <v>0</v>
      </c>
      <c r="BF90" s="187">
        <f>IF(N90="snížená",J90,0)</f>
        <v>0</v>
      </c>
      <c r="BG90" s="187">
        <f>IF(N90="zákl. přenesená",J90,0)</f>
        <v>0</v>
      </c>
      <c r="BH90" s="187">
        <f>IF(N90="sníž. přenesená",J90,0)</f>
        <v>0</v>
      </c>
      <c r="BI90" s="187">
        <f>IF(N90="nulová",J90,0)</f>
        <v>0</v>
      </c>
      <c r="BJ90" s="19" t="s">
        <v>83</v>
      </c>
      <c r="BK90" s="187">
        <f>ROUND(I90*H90,2)</f>
        <v>0</v>
      </c>
      <c r="BL90" s="19" t="s">
        <v>129</v>
      </c>
      <c r="BM90" s="186" t="s">
        <v>130</v>
      </c>
    </row>
    <row r="91" spans="1:65" s="2" customFormat="1" ht="11.25">
      <c r="A91" s="36"/>
      <c r="B91" s="37"/>
      <c r="C91" s="38"/>
      <c r="D91" s="188" t="s">
        <v>131</v>
      </c>
      <c r="E91" s="38"/>
      <c r="F91" s="189" t="s">
        <v>132</v>
      </c>
      <c r="G91" s="38"/>
      <c r="H91" s="38"/>
      <c r="I91" s="190"/>
      <c r="J91" s="38"/>
      <c r="K91" s="38"/>
      <c r="L91" s="41"/>
      <c r="M91" s="191"/>
      <c r="N91" s="192"/>
      <c r="O91" s="66"/>
      <c r="P91" s="66"/>
      <c r="Q91" s="66"/>
      <c r="R91" s="66"/>
      <c r="S91" s="66"/>
      <c r="T91" s="67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9" t="s">
        <v>131</v>
      </c>
      <c r="AU91" s="19" t="s">
        <v>85</v>
      </c>
    </row>
    <row r="92" spans="1:65" s="13" customFormat="1" ht="11.25">
      <c r="B92" s="193"/>
      <c r="C92" s="194"/>
      <c r="D92" s="195" t="s">
        <v>133</v>
      </c>
      <c r="E92" s="196" t="s">
        <v>19</v>
      </c>
      <c r="F92" s="197" t="s">
        <v>134</v>
      </c>
      <c r="G92" s="194"/>
      <c r="H92" s="196" t="s">
        <v>19</v>
      </c>
      <c r="I92" s="198"/>
      <c r="J92" s="194"/>
      <c r="K92" s="194"/>
      <c r="L92" s="199"/>
      <c r="M92" s="200"/>
      <c r="N92" s="201"/>
      <c r="O92" s="201"/>
      <c r="P92" s="201"/>
      <c r="Q92" s="201"/>
      <c r="R92" s="201"/>
      <c r="S92" s="201"/>
      <c r="T92" s="202"/>
      <c r="AT92" s="203" t="s">
        <v>133</v>
      </c>
      <c r="AU92" s="203" t="s">
        <v>85</v>
      </c>
      <c r="AV92" s="13" t="s">
        <v>83</v>
      </c>
      <c r="AW92" s="13" t="s">
        <v>37</v>
      </c>
      <c r="AX92" s="13" t="s">
        <v>75</v>
      </c>
      <c r="AY92" s="203" t="s">
        <v>122</v>
      </c>
    </row>
    <row r="93" spans="1:65" s="14" customFormat="1" ht="11.25">
      <c r="B93" s="204"/>
      <c r="C93" s="205"/>
      <c r="D93" s="195" t="s">
        <v>133</v>
      </c>
      <c r="E93" s="206" t="s">
        <v>19</v>
      </c>
      <c r="F93" s="207" t="s">
        <v>135</v>
      </c>
      <c r="G93" s="205"/>
      <c r="H93" s="208">
        <v>968</v>
      </c>
      <c r="I93" s="209"/>
      <c r="J93" s="205"/>
      <c r="K93" s="205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133</v>
      </c>
      <c r="AU93" s="214" t="s">
        <v>85</v>
      </c>
      <c r="AV93" s="14" t="s">
        <v>85</v>
      </c>
      <c r="AW93" s="14" t="s">
        <v>37</v>
      </c>
      <c r="AX93" s="14" t="s">
        <v>83</v>
      </c>
      <c r="AY93" s="214" t="s">
        <v>122</v>
      </c>
    </row>
    <row r="94" spans="1:65" s="2" customFormat="1" ht="37.9" customHeight="1">
      <c r="A94" s="36"/>
      <c r="B94" s="37"/>
      <c r="C94" s="175" t="s">
        <v>85</v>
      </c>
      <c r="D94" s="175" t="s">
        <v>124</v>
      </c>
      <c r="E94" s="176" t="s">
        <v>136</v>
      </c>
      <c r="F94" s="177" t="s">
        <v>137</v>
      </c>
      <c r="G94" s="178" t="s">
        <v>127</v>
      </c>
      <c r="H94" s="179">
        <v>1095</v>
      </c>
      <c r="I94" s="180"/>
      <c r="J94" s="181">
        <f>ROUND(I94*H94,2)</f>
        <v>0</v>
      </c>
      <c r="K94" s="177" t="s">
        <v>128</v>
      </c>
      <c r="L94" s="41"/>
      <c r="M94" s="182" t="s">
        <v>19</v>
      </c>
      <c r="N94" s="183" t="s">
        <v>46</v>
      </c>
      <c r="O94" s="66"/>
      <c r="P94" s="184">
        <f>O94*H94</f>
        <v>0</v>
      </c>
      <c r="Q94" s="184">
        <v>0</v>
      </c>
      <c r="R94" s="184">
        <f>Q94*H94</f>
        <v>0</v>
      </c>
      <c r="S94" s="184">
        <v>0.63</v>
      </c>
      <c r="T94" s="185">
        <f>S94*H94</f>
        <v>689.85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129</v>
      </c>
      <c r="AT94" s="186" t="s">
        <v>124</v>
      </c>
      <c r="AU94" s="186" t="s">
        <v>85</v>
      </c>
      <c r="AY94" s="19" t="s">
        <v>122</v>
      </c>
      <c r="BE94" s="187">
        <f>IF(N94="základní",J94,0)</f>
        <v>0</v>
      </c>
      <c r="BF94" s="187">
        <f>IF(N94="snížená",J94,0)</f>
        <v>0</v>
      </c>
      <c r="BG94" s="187">
        <f>IF(N94="zákl. přenesená",J94,0)</f>
        <v>0</v>
      </c>
      <c r="BH94" s="187">
        <f>IF(N94="sníž. přenesená",J94,0)</f>
        <v>0</v>
      </c>
      <c r="BI94" s="187">
        <f>IF(N94="nulová",J94,0)</f>
        <v>0</v>
      </c>
      <c r="BJ94" s="19" t="s">
        <v>83</v>
      </c>
      <c r="BK94" s="187">
        <f>ROUND(I94*H94,2)</f>
        <v>0</v>
      </c>
      <c r="BL94" s="19" t="s">
        <v>129</v>
      </c>
      <c r="BM94" s="186" t="s">
        <v>138</v>
      </c>
    </row>
    <row r="95" spans="1:65" s="2" customFormat="1" ht="11.25">
      <c r="A95" s="36"/>
      <c r="B95" s="37"/>
      <c r="C95" s="38"/>
      <c r="D95" s="188" t="s">
        <v>131</v>
      </c>
      <c r="E95" s="38"/>
      <c r="F95" s="189" t="s">
        <v>139</v>
      </c>
      <c r="G95" s="38"/>
      <c r="H95" s="38"/>
      <c r="I95" s="190"/>
      <c r="J95" s="38"/>
      <c r="K95" s="38"/>
      <c r="L95" s="41"/>
      <c r="M95" s="191"/>
      <c r="N95" s="192"/>
      <c r="O95" s="66"/>
      <c r="P95" s="66"/>
      <c r="Q95" s="66"/>
      <c r="R95" s="66"/>
      <c r="S95" s="66"/>
      <c r="T95" s="67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9" t="s">
        <v>131</v>
      </c>
      <c r="AU95" s="19" t="s">
        <v>85</v>
      </c>
    </row>
    <row r="96" spans="1:65" s="13" customFormat="1" ht="11.25">
      <c r="B96" s="193"/>
      <c r="C96" s="194"/>
      <c r="D96" s="195" t="s">
        <v>133</v>
      </c>
      <c r="E96" s="196" t="s">
        <v>19</v>
      </c>
      <c r="F96" s="197" t="s">
        <v>134</v>
      </c>
      <c r="G96" s="194"/>
      <c r="H96" s="196" t="s">
        <v>19</v>
      </c>
      <c r="I96" s="198"/>
      <c r="J96" s="194"/>
      <c r="K96" s="194"/>
      <c r="L96" s="199"/>
      <c r="M96" s="200"/>
      <c r="N96" s="201"/>
      <c r="O96" s="201"/>
      <c r="P96" s="201"/>
      <c r="Q96" s="201"/>
      <c r="R96" s="201"/>
      <c r="S96" s="201"/>
      <c r="T96" s="202"/>
      <c r="AT96" s="203" t="s">
        <v>133</v>
      </c>
      <c r="AU96" s="203" t="s">
        <v>85</v>
      </c>
      <c r="AV96" s="13" t="s">
        <v>83</v>
      </c>
      <c r="AW96" s="13" t="s">
        <v>37</v>
      </c>
      <c r="AX96" s="13" t="s">
        <v>75</v>
      </c>
      <c r="AY96" s="203" t="s">
        <v>122</v>
      </c>
    </row>
    <row r="97" spans="1:65" s="14" customFormat="1" ht="11.25">
      <c r="B97" s="204"/>
      <c r="C97" s="205"/>
      <c r="D97" s="195" t="s">
        <v>133</v>
      </c>
      <c r="E97" s="206" t="s">
        <v>19</v>
      </c>
      <c r="F97" s="207" t="s">
        <v>140</v>
      </c>
      <c r="G97" s="205"/>
      <c r="H97" s="208">
        <v>1095</v>
      </c>
      <c r="I97" s="209"/>
      <c r="J97" s="205"/>
      <c r="K97" s="205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133</v>
      </c>
      <c r="AU97" s="214" t="s">
        <v>85</v>
      </c>
      <c r="AV97" s="14" t="s">
        <v>85</v>
      </c>
      <c r="AW97" s="14" t="s">
        <v>37</v>
      </c>
      <c r="AX97" s="14" t="s">
        <v>83</v>
      </c>
      <c r="AY97" s="214" t="s">
        <v>122</v>
      </c>
    </row>
    <row r="98" spans="1:65" s="2" customFormat="1" ht="24.2" customHeight="1">
      <c r="A98" s="36"/>
      <c r="B98" s="37"/>
      <c r="C98" s="175" t="s">
        <v>141</v>
      </c>
      <c r="D98" s="175" t="s">
        <v>124</v>
      </c>
      <c r="E98" s="176" t="s">
        <v>142</v>
      </c>
      <c r="F98" s="177" t="s">
        <v>143</v>
      </c>
      <c r="G98" s="178" t="s">
        <v>144</v>
      </c>
      <c r="H98" s="179">
        <v>422</v>
      </c>
      <c r="I98" s="180"/>
      <c r="J98" s="181">
        <f>ROUND(I98*H98,2)</f>
        <v>0</v>
      </c>
      <c r="K98" s="177" t="s">
        <v>128</v>
      </c>
      <c r="L98" s="41"/>
      <c r="M98" s="182" t="s">
        <v>19</v>
      </c>
      <c r="N98" s="183" t="s">
        <v>46</v>
      </c>
      <c r="O98" s="66"/>
      <c r="P98" s="184">
        <f>O98*H98</f>
        <v>0</v>
      </c>
      <c r="Q98" s="184">
        <v>0</v>
      </c>
      <c r="R98" s="184">
        <f>Q98*H98</f>
        <v>0</v>
      </c>
      <c r="S98" s="184">
        <v>0.20499999999999999</v>
      </c>
      <c r="T98" s="185">
        <f>S98*H98</f>
        <v>86.509999999999991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86" t="s">
        <v>129</v>
      </c>
      <c r="AT98" s="186" t="s">
        <v>124</v>
      </c>
      <c r="AU98" s="186" t="s">
        <v>85</v>
      </c>
      <c r="AY98" s="19" t="s">
        <v>122</v>
      </c>
      <c r="BE98" s="187">
        <f>IF(N98="základní",J98,0)</f>
        <v>0</v>
      </c>
      <c r="BF98" s="187">
        <f>IF(N98="snížená",J98,0)</f>
        <v>0</v>
      </c>
      <c r="BG98" s="187">
        <f>IF(N98="zákl. přenesená",J98,0)</f>
        <v>0</v>
      </c>
      <c r="BH98" s="187">
        <f>IF(N98="sníž. přenesená",J98,0)</f>
        <v>0</v>
      </c>
      <c r="BI98" s="187">
        <f>IF(N98="nulová",J98,0)</f>
        <v>0</v>
      </c>
      <c r="BJ98" s="19" t="s">
        <v>83</v>
      </c>
      <c r="BK98" s="187">
        <f>ROUND(I98*H98,2)</f>
        <v>0</v>
      </c>
      <c r="BL98" s="19" t="s">
        <v>129</v>
      </c>
      <c r="BM98" s="186" t="s">
        <v>145</v>
      </c>
    </row>
    <row r="99" spans="1:65" s="2" customFormat="1" ht="11.25">
      <c r="A99" s="36"/>
      <c r="B99" s="37"/>
      <c r="C99" s="38"/>
      <c r="D99" s="188" t="s">
        <v>131</v>
      </c>
      <c r="E99" s="38"/>
      <c r="F99" s="189" t="s">
        <v>146</v>
      </c>
      <c r="G99" s="38"/>
      <c r="H99" s="38"/>
      <c r="I99" s="190"/>
      <c r="J99" s="38"/>
      <c r="K99" s="38"/>
      <c r="L99" s="41"/>
      <c r="M99" s="191"/>
      <c r="N99" s="192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131</v>
      </c>
      <c r="AU99" s="19" t="s">
        <v>85</v>
      </c>
    </row>
    <row r="100" spans="1:65" s="13" customFormat="1" ht="11.25">
      <c r="B100" s="193"/>
      <c r="C100" s="194"/>
      <c r="D100" s="195" t="s">
        <v>133</v>
      </c>
      <c r="E100" s="196" t="s">
        <v>19</v>
      </c>
      <c r="F100" s="197" t="s">
        <v>134</v>
      </c>
      <c r="G100" s="194"/>
      <c r="H100" s="196" t="s">
        <v>19</v>
      </c>
      <c r="I100" s="198"/>
      <c r="J100" s="194"/>
      <c r="K100" s="194"/>
      <c r="L100" s="199"/>
      <c r="M100" s="200"/>
      <c r="N100" s="201"/>
      <c r="O100" s="201"/>
      <c r="P100" s="201"/>
      <c r="Q100" s="201"/>
      <c r="R100" s="201"/>
      <c r="S100" s="201"/>
      <c r="T100" s="202"/>
      <c r="AT100" s="203" t="s">
        <v>133</v>
      </c>
      <c r="AU100" s="203" t="s">
        <v>85</v>
      </c>
      <c r="AV100" s="13" t="s">
        <v>83</v>
      </c>
      <c r="AW100" s="13" t="s">
        <v>37</v>
      </c>
      <c r="AX100" s="13" t="s">
        <v>75</v>
      </c>
      <c r="AY100" s="203" t="s">
        <v>122</v>
      </c>
    </row>
    <row r="101" spans="1:65" s="14" customFormat="1" ht="11.25">
      <c r="B101" s="204"/>
      <c r="C101" s="205"/>
      <c r="D101" s="195" t="s">
        <v>133</v>
      </c>
      <c r="E101" s="206" t="s">
        <v>19</v>
      </c>
      <c r="F101" s="207" t="s">
        <v>147</v>
      </c>
      <c r="G101" s="205"/>
      <c r="H101" s="208">
        <v>422</v>
      </c>
      <c r="I101" s="209"/>
      <c r="J101" s="205"/>
      <c r="K101" s="205"/>
      <c r="L101" s="210"/>
      <c r="M101" s="211"/>
      <c r="N101" s="212"/>
      <c r="O101" s="212"/>
      <c r="P101" s="212"/>
      <c r="Q101" s="212"/>
      <c r="R101" s="212"/>
      <c r="S101" s="212"/>
      <c r="T101" s="213"/>
      <c r="AT101" s="214" t="s">
        <v>133</v>
      </c>
      <c r="AU101" s="214" t="s">
        <v>85</v>
      </c>
      <c r="AV101" s="14" t="s">
        <v>85</v>
      </c>
      <c r="AW101" s="14" t="s">
        <v>37</v>
      </c>
      <c r="AX101" s="14" t="s">
        <v>83</v>
      </c>
      <c r="AY101" s="214" t="s">
        <v>122</v>
      </c>
    </row>
    <row r="102" spans="1:65" s="2" customFormat="1" ht="21.75" customHeight="1">
      <c r="A102" s="36"/>
      <c r="B102" s="37"/>
      <c r="C102" s="175" t="s">
        <v>129</v>
      </c>
      <c r="D102" s="175" t="s">
        <v>124</v>
      </c>
      <c r="E102" s="176" t="s">
        <v>148</v>
      </c>
      <c r="F102" s="177" t="s">
        <v>149</v>
      </c>
      <c r="G102" s="178" t="s">
        <v>150</v>
      </c>
      <c r="H102" s="179">
        <v>1088.08</v>
      </c>
      <c r="I102" s="180"/>
      <c r="J102" s="181">
        <f>ROUND(I102*H102,2)</f>
        <v>0</v>
      </c>
      <c r="K102" s="177" t="s">
        <v>128</v>
      </c>
      <c r="L102" s="41"/>
      <c r="M102" s="182" t="s">
        <v>19</v>
      </c>
      <c r="N102" s="183" t="s">
        <v>46</v>
      </c>
      <c r="O102" s="66"/>
      <c r="P102" s="184">
        <f>O102*H102</f>
        <v>0</v>
      </c>
      <c r="Q102" s="184">
        <v>0</v>
      </c>
      <c r="R102" s="184">
        <f>Q102*H102</f>
        <v>0</v>
      </c>
      <c r="S102" s="184">
        <v>0</v>
      </c>
      <c r="T102" s="185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86" t="s">
        <v>129</v>
      </c>
      <c r="AT102" s="186" t="s">
        <v>124</v>
      </c>
      <c r="AU102" s="186" t="s">
        <v>85</v>
      </c>
      <c r="AY102" s="19" t="s">
        <v>122</v>
      </c>
      <c r="BE102" s="187">
        <f>IF(N102="základní",J102,0)</f>
        <v>0</v>
      </c>
      <c r="BF102" s="187">
        <f>IF(N102="snížená",J102,0)</f>
        <v>0</v>
      </c>
      <c r="BG102" s="187">
        <f>IF(N102="zákl. přenesená",J102,0)</f>
        <v>0</v>
      </c>
      <c r="BH102" s="187">
        <f>IF(N102="sníž. přenesená",J102,0)</f>
        <v>0</v>
      </c>
      <c r="BI102" s="187">
        <f>IF(N102="nulová",J102,0)</f>
        <v>0</v>
      </c>
      <c r="BJ102" s="19" t="s">
        <v>83</v>
      </c>
      <c r="BK102" s="187">
        <f>ROUND(I102*H102,2)</f>
        <v>0</v>
      </c>
      <c r="BL102" s="19" t="s">
        <v>129</v>
      </c>
      <c r="BM102" s="186" t="s">
        <v>151</v>
      </c>
    </row>
    <row r="103" spans="1:65" s="2" customFormat="1" ht="11.25">
      <c r="A103" s="36"/>
      <c r="B103" s="37"/>
      <c r="C103" s="38"/>
      <c r="D103" s="188" t="s">
        <v>131</v>
      </c>
      <c r="E103" s="38"/>
      <c r="F103" s="189" t="s">
        <v>152</v>
      </c>
      <c r="G103" s="38"/>
      <c r="H103" s="38"/>
      <c r="I103" s="190"/>
      <c r="J103" s="38"/>
      <c r="K103" s="38"/>
      <c r="L103" s="41"/>
      <c r="M103" s="191"/>
      <c r="N103" s="192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131</v>
      </c>
      <c r="AU103" s="19" t="s">
        <v>85</v>
      </c>
    </row>
    <row r="104" spans="1:65" s="13" customFormat="1" ht="11.25">
      <c r="B104" s="193"/>
      <c r="C104" s="194"/>
      <c r="D104" s="195" t="s">
        <v>133</v>
      </c>
      <c r="E104" s="196" t="s">
        <v>19</v>
      </c>
      <c r="F104" s="197" t="s">
        <v>134</v>
      </c>
      <c r="G104" s="194"/>
      <c r="H104" s="196" t="s">
        <v>19</v>
      </c>
      <c r="I104" s="198"/>
      <c r="J104" s="194"/>
      <c r="K104" s="194"/>
      <c r="L104" s="199"/>
      <c r="M104" s="200"/>
      <c r="N104" s="201"/>
      <c r="O104" s="201"/>
      <c r="P104" s="201"/>
      <c r="Q104" s="201"/>
      <c r="R104" s="201"/>
      <c r="S104" s="201"/>
      <c r="T104" s="202"/>
      <c r="AT104" s="203" t="s">
        <v>133</v>
      </c>
      <c r="AU104" s="203" t="s">
        <v>85</v>
      </c>
      <c r="AV104" s="13" t="s">
        <v>83</v>
      </c>
      <c r="AW104" s="13" t="s">
        <v>37</v>
      </c>
      <c r="AX104" s="13" t="s">
        <v>75</v>
      </c>
      <c r="AY104" s="203" t="s">
        <v>122</v>
      </c>
    </row>
    <row r="105" spans="1:65" s="14" customFormat="1" ht="11.25">
      <c r="B105" s="204"/>
      <c r="C105" s="205"/>
      <c r="D105" s="195" t="s">
        <v>133</v>
      </c>
      <c r="E105" s="206" t="s">
        <v>19</v>
      </c>
      <c r="F105" s="207" t="s">
        <v>153</v>
      </c>
      <c r="G105" s="205"/>
      <c r="H105" s="208">
        <v>120.48</v>
      </c>
      <c r="I105" s="209"/>
      <c r="J105" s="205"/>
      <c r="K105" s="205"/>
      <c r="L105" s="210"/>
      <c r="M105" s="211"/>
      <c r="N105" s="212"/>
      <c r="O105" s="212"/>
      <c r="P105" s="212"/>
      <c r="Q105" s="212"/>
      <c r="R105" s="212"/>
      <c r="S105" s="212"/>
      <c r="T105" s="213"/>
      <c r="AT105" s="214" t="s">
        <v>133</v>
      </c>
      <c r="AU105" s="214" t="s">
        <v>85</v>
      </c>
      <c r="AV105" s="14" t="s">
        <v>85</v>
      </c>
      <c r="AW105" s="14" t="s">
        <v>37</v>
      </c>
      <c r="AX105" s="14" t="s">
        <v>75</v>
      </c>
      <c r="AY105" s="214" t="s">
        <v>122</v>
      </c>
    </row>
    <row r="106" spans="1:65" s="14" customFormat="1" ht="11.25">
      <c r="B106" s="204"/>
      <c r="C106" s="205"/>
      <c r="D106" s="195" t="s">
        <v>133</v>
      </c>
      <c r="E106" s="206" t="s">
        <v>19</v>
      </c>
      <c r="F106" s="207" t="s">
        <v>154</v>
      </c>
      <c r="G106" s="205"/>
      <c r="H106" s="208">
        <v>387</v>
      </c>
      <c r="I106" s="209"/>
      <c r="J106" s="205"/>
      <c r="K106" s="205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133</v>
      </c>
      <c r="AU106" s="214" t="s">
        <v>85</v>
      </c>
      <c r="AV106" s="14" t="s">
        <v>85</v>
      </c>
      <c r="AW106" s="14" t="s">
        <v>37</v>
      </c>
      <c r="AX106" s="14" t="s">
        <v>75</v>
      </c>
      <c r="AY106" s="214" t="s">
        <v>122</v>
      </c>
    </row>
    <row r="107" spans="1:65" s="15" customFormat="1" ht="11.25">
      <c r="B107" s="215"/>
      <c r="C107" s="216"/>
      <c r="D107" s="195" t="s">
        <v>133</v>
      </c>
      <c r="E107" s="217" t="s">
        <v>19</v>
      </c>
      <c r="F107" s="218" t="s">
        <v>155</v>
      </c>
      <c r="G107" s="216"/>
      <c r="H107" s="219">
        <v>507.48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133</v>
      </c>
      <c r="AU107" s="225" t="s">
        <v>85</v>
      </c>
      <c r="AV107" s="15" t="s">
        <v>141</v>
      </c>
      <c r="AW107" s="15" t="s">
        <v>37</v>
      </c>
      <c r="AX107" s="15" t="s">
        <v>75</v>
      </c>
      <c r="AY107" s="225" t="s">
        <v>122</v>
      </c>
    </row>
    <row r="108" spans="1:65" s="13" customFormat="1" ht="11.25">
      <c r="B108" s="193"/>
      <c r="C108" s="194"/>
      <c r="D108" s="195" t="s">
        <v>133</v>
      </c>
      <c r="E108" s="196" t="s">
        <v>19</v>
      </c>
      <c r="F108" s="197" t="s">
        <v>156</v>
      </c>
      <c r="G108" s="194"/>
      <c r="H108" s="196" t="s">
        <v>19</v>
      </c>
      <c r="I108" s="198"/>
      <c r="J108" s="194"/>
      <c r="K108" s="194"/>
      <c r="L108" s="199"/>
      <c r="M108" s="200"/>
      <c r="N108" s="201"/>
      <c r="O108" s="201"/>
      <c r="P108" s="201"/>
      <c r="Q108" s="201"/>
      <c r="R108" s="201"/>
      <c r="S108" s="201"/>
      <c r="T108" s="202"/>
      <c r="AT108" s="203" t="s">
        <v>133</v>
      </c>
      <c r="AU108" s="203" t="s">
        <v>85</v>
      </c>
      <c r="AV108" s="13" t="s">
        <v>83</v>
      </c>
      <c r="AW108" s="13" t="s">
        <v>37</v>
      </c>
      <c r="AX108" s="13" t="s">
        <v>75</v>
      </c>
      <c r="AY108" s="203" t="s">
        <v>122</v>
      </c>
    </row>
    <row r="109" spans="1:65" s="14" customFormat="1" ht="11.25">
      <c r="B109" s="204"/>
      <c r="C109" s="205"/>
      <c r="D109" s="195" t="s">
        <v>133</v>
      </c>
      <c r="E109" s="206" t="s">
        <v>19</v>
      </c>
      <c r="F109" s="207" t="s">
        <v>157</v>
      </c>
      <c r="G109" s="205"/>
      <c r="H109" s="208">
        <v>430</v>
      </c>
      <c r="I109" s="209"/>
      <c r="J109" s="205"/>
      <c r="K109" s="205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133</v>
      </c>
      <c r="AU109" s="214" t="s">
        <v>85</v>
      </c>
      <c r="AV109" s="14" t="s">
        <v>85</v>
      </c>
      <c r="AW109" s="14" t="s">
        <v>37</v>
      </c>
      <c r="AX109" s="14" t="s">
        <v>75</v>
      </c>
      <c r="AY109" s="214" t="s">
        <v>122</v>
      </c>
    </row>
    <row r="110" spans="1:65" s="14" customFormat="1" ht="11.25">
      <c r="B110" s="204"/>
      <c r="C110" s="205"/>
      <c r="D110" s="195" t="s">
        <v>133</v>
      </c>
      <c r="E110" s="206" t="s">
        <v>19</v>
      </c>
      <c r="F110" s="207" t="s">
        <v>158</v>
      </c>
      <c r="G110" s="205"/>
      <c r="H110" s="208">
        <v>107.4</v>
      </c>
      <c r="I110" s="209"/>
      <c r="J110" s="205"/>
      <c r="K110" s="205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133</v>
      </c>
      <c r="AU110" s="214" t="s">
        <v>85</v>
      </c>
      <c r="AV110" s="14" t="s">
        <v>85</v>
      </c>
      <c r="AW110" s="14" t="s">
        <v>37</v>
      </c>
      <c r="AX110" s="14" t="s">
        <v>75</v>
      </c>
      <c r="AY110" s="214" t="s">
        <v>122</v>
      </c>
    </row>
    <row r="111" spans="1:65" s="14" customFormat="1" ht="11.25">
      <c r="B111" s="204"/>
      <c r="C111" s="205"/>
      <c r="D111" s="195" t="s">
        <v>133</v>
      </c>
      <c r="E111" s="206" t="s">
        <v>19</v>
      </c>
      <c r="F111" s="207" t="s">
        <v>159</v>
      </c>
      <c r="G111" s="205"/>
      <c r="H111" s="208">
        <v>43.2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133</v>
      </c>
      <c r="AU111" s="214" t="s">
        <v>85</v>
      </c>
      <c r="AV111" s="14" t="s">
        <v>85</v>
      </c>
      <c r="AW111" s="14" t="s">
        <v>37</v>
      </c>
      <c r="AX111" s="14" t="s">
        <v>75</v>
      </c>
      <c r="AY111" s="214" t="s">
        <v>122</v>
      </c>
    </row>
    <row r="112" spans="1:65" s="15" customFormat="1" ht="11.25">
      <c r="B112" s="215"/>
      <c r="C112" s="216"/>
      <c r="D112" s="195" t="s">
        <v>133</v>
      </c>
      <c r="E112" s="217" t="s">
        <v>19</v>
      </c>
      <c r="F112" s="218" t="s">
        <v>155</v>
      </c>
      <c r="G112" s="216"/>
      <c r="H112" s="219">
        <v>580.6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133</v>
      </c>
      <c r="AU112" s="225" t="s">
        <v>85</v>
      </c>
      <c r="AV112" s="15" t="s">
        <v>141</v>
      </c>
      <c r="AW112" s="15" t="s">
        <v>37</v>
      </c>
      <c r="AX112" s="15" t="s">
        <v>75</v>
      </c>
      <c r="AY112" s="225" t="s">
        <v>122</v>
      </c>
    </row>
    <row r="113" spans="1:65" s="16" customFormat="1" ht="11.25">
      <c r="B113" s="226"/>
      <c r="C113" s="227"/>
      <c r="D113" s="195" t="s">
        <v>133</v>
      </c>
      <c r="E113" s="228" t="s">
        <v>19</v>
      </c>
      <c r="F113" s="229" t="s">
        <v>160</v>
      </c>
      <c r="G113" s="227"/>
      <c r="H113" s="230">
        <v>1088.0800000000002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133</v>
      </c>
      <c r="AU113" s="236" t="s">
        <v>85</v>
      </c>
      <c r="AV113" s="16" t="s">
        <v>129</v>
      </c>
      <c r="AW113" s="16" t="s">
        <v>37</v>
      </c>
      <c r="AX113" s="16" t="s">
        <v>83</v>
      </c>
      <c r="AY113" s="236" t="s">
        <v>122</v>
      </c>
    </row>
    <row r="114" spans="1:65" s="2" customFormat="1" ht="33" customHeight="1">
      <c r="A114" s="36"/>
      <c r="B114" s="37"/>
      <c r="C114" s="175" t="s">
        <v>161</v>
      </c>
      <c r="D114" s="175" t="s">
        <v>124</v>
      </c>
      <c r="E114" s="176" t="s">
        <v>162</v>
      </c>
      <c r="F114" s="177" t="s">
        <v>163</v>
      </c>
      <c r="G114" s="178" t="s">
        <v>150</v>
      </c>
      <c r="H114" s="179">
        <v>2.95</v>
      </c>
      <c r="I114" s="180"/>
      <c r="J114" s="181">
        <f>ROUND(I114*H114,2)</f>
        <v>0</v>
      </c>
      <c r="K114" s="177" t="s">
        <v>128</v>
      </c>
      <c r="L114" s="41"/>
      <c r="M114" s="182" t="s">
        <v>19</v>
      </c>
      <c r="N114" s="183" t="s">
        <v>46</v>
      </c>
      <c r="O114" s="66"/>
      <c r="P114" s="184">
        <f>O114*H114</f>
        <v>0</v>
      </c>
      <c r="Q114" s="184">
        <v>0</v>
      </c>
      <c r="R114" s="184">
        <f>Q114*H114</f>
        <v>0</v>
      </c>
      <c r="S114" s="184">
        <v>0</v>
      </c>
      <c r="T114" s="185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86" t="s">
        <v>129</v>
      </c>
      <c r="AT114" s="186" t="s">
        <v>124</v>
      </c>
      <c r="AU114" s="186" t="s">
        <v>85</v>
      </c>
      <c r="AY114" s="19" t="s">
        <v>122</v>
      </c>
      <c r="BE114" s="187">
        <f>IF(N114="základní",J114,0)</f>
        <v>0</v>
      </c>
      <c r="BF114" s="187">
        <f>IF(N114="snížená",J114,0)</f>
        <v>0</v>
      </c>
      <c r="BG114" s="187">
        <f>IF(N114="zákl. přenesená",J114,0)</f>
        <v>0</v>
      </c>
      <c r="BH114" s="187">
        <f>IF(N114="sníž. přenesená",J114,0)</f>
        <v>0</v>
      </c>
      <c r="BI114" s="187">
        <f>IF(N114="nulová",J114,0)</f>
        <v>0</v>
      </c>
      <c r="BJ114" s="19" t="s">
        <v>83</v>
      </c>
      <c r="BK114" s="187">
        <f>ROUND(I114*H114,2)</f>
        <v>0</v>
      </c>
      <c r="BL114" s="19" t="s">
        <v>129</v>
      </c>
      <c r="BM114" s="186" t="s">
        <v>164</v>
      </c>
    </row>
    <row r="115" spans="1:65" s="2" customFormat="1" ht="11.25">
      <c r="A115" s="36"/>
      <c r="B115" s="37"/>
      <c r="C115" s="38"/>
      <c r="D115" s="188" t="s">
        <v>131</v>
      </c>
      <c r="E115" s="38"/>
      <c r="F115" s="189" t="s">
        <v>165</v>
      </c>
      <c r="G115" s="38"/>
      <c r="H115" s="38"/>
      <c r="I115" s="190"/>
      <c r="J115" s="38"/>
      <c r="K115" s="38"/>
      <c r="L115" s="41"/>
      <c r="M115" s="191"/>
      <c r="N115" s="192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131</v>
      </c>
      <c r="AU115" s="19" t="s">
        <v>85</v>
      </c>
    </row>
    <row r="116" spans="1:65" s="14" customFormat="1" ht="11.25">
      <c r="B116" s="204"/>
      <c r="C116" s="205"/>
      <c r="D116" s="195" t="s">
        <v>133</v>
      </c>
      <c r="E116" s="206" t="s">
        <v>19</v>
      </c>
      <c r="F116" s="207" t="s">
        <v>166</v>
      </c>
      <c r="G116" s="205"/>
      <c r="H116" s="208">
        <v>2.95</v>
      </c>
      <c r="I116" s="209"/>
      <c r="J116" s="205"/>
      <c r="K116" s="205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133</v>
      </c>
      <c r="AU116" s="214" t="s">
        <v>85</v>
      </c>
      <c r="AV116" s="14" t="s">
        <v>85</v>
      </c>
      <c r="AW116" s="14" t="s">
        <v>37</v>
      </c>
      <c r="AX116" s="14" t="s">
        <v>83</v>
      </c>
      <c r="AY116" s="214" t="s">
        <v>122</v>
      </c>
    </row>
    <row r="117" spans="1:65" s="2" customFormat="1" ht="37.9" customHeight="1">
      <c r="A117" s="36"/>
      <c r="B117" s="37"/>
      <c r="C117" s="175" t="s">
        <v>167</v>
      </c>
      <c r="D117" s="175" t="s">
        <v>124</v>
      </c>
      <c r="E117" s="176" t="s">
        <v>168</v>
      </c>
      <c r="F117" s="177" t="s">
        <v>169</v>
      </c>
      <c r="G117" s="178" t="s">
        <v>150</v>
      </c>
      <c r="H117" s="179">
        <v>56</v>
      </c>
      <c r="I117" s="180"/>
      <c r="J117" s="181">
        <f>ROUND(I117*H117,2)</f>
        <v>0</v>
      </c>
      <c r="K117" s="177" t="s">
        <v>128</v>
      </c>
      <c r="L117" s="41"/>
      <c r="M117" s="182" t="s">
        <v>19</v>
      </c>
      <c r="N117" s="183" t="s">
        <v>46</v>
      </c>
      <c r="O117" s="66"/>
      <c r="P117" s="184">
        <f>O117*H117</f>
        <v>0</v>
      </c>
      <c r="Q117" s="184">
        <v>0</v>
      </c>
      <c r="R117" s="184">
        <f>Q117*H117</f>
        <v>0</v>
      </c>
      <c r="S117" s="184">
        <v>0</v>
      </c>
      <c r="T117" s="185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6" t="s">
        <v>129</v>
      </c>
      <c r="AT117" s="186" t="s">
        <v>124</v>
      </c>
      <c r="AU117" s="186" t="s">
        <v>85</v>
      </c>
      <c r="AY117" s="19" t="s">
        <v>122</v>
      </c>
      <c r="BE117" s="187">
        <f>IF(N117="základní",J117,0)</f>
        <v>0</v>
      </c>
      <c r="BF117" s="187">
        <f>IF(N117="snížená",J117,0)</f>
        <v>0</v>
      </c>
      <c r="BG117" s="187">
        <f>IF(N117="zákl. přenesená",J117,0)</f>
        <v>0</v>
      </c>
      <c r="BH117" s="187">
        <f>IF(N117="sníž. přenesená",J117,0)</f>
        <v>0</v>
      </c>
      <c r="BI117" s="187">
        <f>IF(N117="nulová",J117,0)</f>
        <v>0</v>
      </c>
      <c r="BJ117" s="19" t="s">
        <v>83</v>
      </c>
      <c r="BK117" s="187">
        <f>ROUND(I117*H117,2)</f>
        <v>0</v>
      </c>
      <c r="BL117" s="19" t="s">
        <v>129</v>
      </c>
      <c r="BM117" s="186" t="s">
        <v>170</v>
      </c>
    </row>
    <row r="118" spans="1:65" s="2" customFormat="1" ht="11.25">
      <c r="A118" s="36"/>
      <c r="B118" s="37"/>
      <c r="C118" s="38"/>
      <c r="D118" s="188" t="s">
        <v>131</v>
      </c>
      <c r="E118" s="38"/>
      <c r="F118" s="189" t="s">
        <v>171</v>
      </c>
      <c r="G118" s="38"/>
      <c r="H118" s="38"/>
      <c r="I118" s="190"/>
      <c r="J118" s="38"/>
      <c r="K118" s="38"/>
      <c r="L118" s="41"/>
      <c r="M118" s="191"/>
      <c r="N118" s="192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131</v>
      </c>
      <c r="AU118" s="19" t="s">
        <v>85</v>
      </c>
    </row>
    <row r="119" spans="1:65" s="13" customFormat="1" ht="11.25">
      <c r="B119" s="193"/>
      <c r="C119" s="194"/>
      <c r="D119" s="195" t="s">
        <v>133</v>
      </c>
      <c r="E119" s="196" t="s">
        <v>19</v>
      </c>
      <c r="F119" s="197" t="s">
        <v>134</v>
      </c>
      <c r="G119" s="194"/>
      <c r="H119" s="196" t="s">
        <v>19</v>
      </c>
      <c r="I119" s="198"/>
      <c r="J119" s="194"/>
      <c r="K119" s="194"/>
      <c r="L119" s="199"/>
      <c r="M119" s="200"/>
      <c r="N119" s="201"/>
      <c r="O119" s="201"/>
      <c r="P119" s="201"/>
      <c r="Q119" s="201"/>
      <c r="R119" s="201"/>
      <c r="S119" s="201"/>
      <c r="T119" s="202"/>
      <c r="AT119" s="203" t="s">
        <v>133</v>
      </c>
      <c r="AU119" s="203" t="s">
        <v>85</v>
      </c>
      <c r="AV119" s="13" t="s">
        <v>83</v>
      </c>
      <c r="AW119" s="13" t="s">
        <v>37</v>
      </c>
      <c r="AX119" s="13" t="s">
        <v>75</v>
      </c>
      <c r="AY119" s="203" t="s">
        <v>122</v>
      </c>
    </row>
    <row r="120" spans="1:65" s="14" customFormat="1" ht="11.25">
      <c r="B120" s="204"/>
      <c r="C120" s="205"/>
      <c r="D120" s="195" t="s">
        <v>133</v>
      </c>
      <c r="E120" s="206" t="s">
        <v>19</v>
      </c>
      <c r="F120" s="207" t="s">
        <v>172</v>
      </c>
      <c r="G120" s="205"/>
      <c r="H120" s="208">
        <v>56</v>
      </c>
      <c r="I120" s="209"/>
      <c r="J120" s="205"/>
      <c r="K120" s="205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133</v>
      </c>
      <c r="AU120" s="214" t="s">
        <v>85</v>
      </c>
      <c r="AV120" s="14" t="s">
        <v>85</v>
      </c>
      <c r="AW120" s="14" t="s">
        <v>37</v>
      </c>
      <c r="AX120" s="14" t="s">
        <v>83</v>
      </c>
      <c r="AY120" s="214" t="s">
        <v>122</v>
      </c>
    </row>
    <row r="121" spans="1:65" s="2" customFormat="1" ht="16.5" customHeight="1">
      <c r="A121" s="36"/>
      <c r="B121" s="37"/>
      <c r="C121" s="175" t="s">
        <v>173</v>
      </c>
      <c r="D121" s="175" t="s">
        <v>124</v>
      </c>
      <c r="E121" s="176" t="s">
        <v>174</v>
      </c>
      <c r="F121" s="177" t="s">
        <v>175</v>
      </c>
      <c r="G121" s="178" t="s">
        <v>150</v>
      </c>
      <c r="H121" s="179">
        <v>9.6</v>
      </c>
      <c r="I121" s="180"/>
      <c r="J121" s="181">
        <f>ROUND(I121*H121,2)</f>
        <v>0</v>
      </c>
      <c r="K121" s="177" t="s">
        <v>128</v>
      </c>
      <c r="L121" s="41"/>
      <c r="M121" s="182" t="s">
        <v>19</v>
      </c>
      <c r="N121" s="183" t="s">
        <v>46</v>
      </c>
      <c r="O121" s="66"/>
      <c r="P121" s="184">
        <f>O121*H121</f>
        <v>0</v>
      </c>
      <c r="Q121" s="184">
        <v>0</v>
      </c>
      <c r="R121" s="184">
        <f>Q121*H121</f>
        <v>0</v>
      </c>
      <c r="S121" s="184">
        <v>0</v>
      </c>
      <c r="T121" s="185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6" t="s">
        <v>129</v>
      </c>
      <c r="AT121" s="186" t="s">
        <v>124</v>
      </c>
      <c r="AU121" s="186" t="s">
        <v>85</v>
      </c>
      <c r="AY121" s="19" t="s">
        <v>122</v>
      </c>
      <c r="BE121" s="187">
        <f>IF(N121="základní",J121,0)</f>
        <v>0</v>
      </c>
      <c r="BF121" s="187">
        <f>IF(N121="snížená",J121,0)</f>
        <v>0</v>
      </c>
      <c r="BG121" s="187">
        <f>IF(N121="zákl. přenesená",J121,0)</f>
        <v>0</v>
      </c>
      <c r="BH121" s="187">
        <f>IF(N121="sníž. přenesená",J121,0)</f>
        <v>0</v>
      </c>
      <c r="BI121" s="187">
        <f>IF(N121="nulová",J121,0)</f>
        <v>0</v>
      </c>
      <c r="BJ121" s="19" t="s">
        <v>83</v>
      </c>
      <c r="BK121" s="187">
        <f>ROUND(I121*H121,2)</f>
        <v>0</v>
      </c>
      <c r="BL121" s="19" t="s">
        <v>129</v>
      </c>
      <c r="BM121" s="186" t="s">
        <v>176</v>
      </c>
    </row>
    <row r="122" spans="1:65" s="2" customFormat="1" ht="11.25">
      <c r="A122" s="36"/>
      <c r="B122" s="37"/>
      <c r="C122" s="38"/>
      <c r="D122" s="188" t="s">
        <v>131</v>
      </c>
      <c r="E122" s="38"/>
      <c r="F122" s="189" t="s">
        <v>177</v>
      </c>
      <c r="G122" s="38"/>
      <c r="H122" s="38"/>
      <c r="I122" s="190"/>
      <c r="J122" s="38"/>
      <c r="K122" s="38"/>
      <c r="L122" s="41"/>
      <c r="M122" s="191"/>
      <c r="N122" s="192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131</v>
      </c>
      <c r="AU122" s="19" t="s">
        <v>85</v>
      </c>
    </row>
    <row r="123" spans="1:65" s="13" customFormat="1" ht="11.25">
      <c r="B123" s="193"/>
      <c r="C123" s="194"/>
      <c r="D123" s="195" t="s">
        <v>133</v>
      </c>
      <c r="E123" s="196" t="s">
        <v>19</v>
      </c>
      <c r="F123" s="197" t="s">
        <v>134</v>
      </c>
      <c r="G123" s="194"/>
      <c r="H123" s="196" t="s">
        <v>19</v>
      </c>
      <c r="I123" s="198"/>
      <c r="J123" s="194"/>
      <c r="K123" s="194"/>
      <c r="L123" s="199"/>
      <c r="M123" s="200"/>
      <c r="N123" s="201"/>
      <c r="O123" s="201"/>
      <c r="P123" s="201"/>
      <c r="Q123" s="201"/>
      <c r="R123" s="201"/>
      <c r="S123" s="201"/>
      <c r="T123" s="202"/>
      <c r="AT123" s="203" t="s">
        <v>133</v>
      </c>
      <c r="AU123" s="203" t="s">
        <v>85</v>
      </c>
      <c r="AV123" s="13" t="s">
        <v>83</v>
      </c>
      <c r="AW123" s="13" t="s">
        <v>37</v>
      </c>
      <c r="AX123" s="13" t="s">
        <v>75</v>
      </c>
      <c r="AY123" s="203" t="s">
        <v>122</v>
      </c>
    </row>
    <row r="124" spans="1:65" s="14" customFormat="1" ht="11.25">
      <c r="B124" s="204"/>
      <c r="C124" s="205"/>
      <c r="D124" s="195" t="s">
        <v>133</v>
      </c>
      <c r="E124" s="206" t="s">
        <v>19</v>
      </c>
      <c r="F124" s="207" t="s">
        <v>178</v>
      </c>
      <c r="G124" s="205"/>
      <c r="H124" s="208">
        <v>9.6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133</v>
      </c>
      <c r="AU124" s="214" t="s">
        <v>85</v>
      </c>
      <c r="AV124" s="14" t="s">
        <v>85</v>
      </c>
      <c r="AW124" s="14" t="s">
        <v>37</v>
      </c>
      <c r="AX124" s="14" t="s">
        <v>83</v>
      </c>
      <c r="AY124" s="214" t="s">
        <v>122</v>
      </c>
    </row>
    <row r="125" spans="1:65" s="2" customFormat="1" ht="24.2" customHeight="1">
      <c r="A125" s="36"/>
      <c r="B125" s="37"/>
      <c r="C125" s="175" t="s">
        <v>179</v>
      </c>
      <c r="D125" s="175" t="s">
        <v>124</v>
      </c>
      <c r="E125" s="176" t="s">
        <v>180</v>
      </c>
      <c r="F125" s="177" t="s">
        <v>181</v>
      </c>
      <c r="G125" s="178" t="s">
        <v>127</v>
      </c>
      <c r="H125" s="179">
        <v>112</v>
      </c>
      <c r="I125" s="180"/>
      <c r="J125" s="181">
        <f>ROUND(I125*H125,2)</f>
        <v>0</v>
      </c>
      <c r="K125" s="177" t="s">
        <v>128</v>
      </c>
      <c r="L125" s="41"/>
      <c r="M125" s="182" t="s">
        <v>19</v>
      </c>
      <c r="N125" s="183" t="s">
        <v>46</v>
      </c>
      <c r="O125" s="66"/>
      <c r="P125" s="184">
        <f>O125*H125</f>
        <v>0</v>
      </c>
      <c r="Q125" s="184">
        <v>8.5132000000000003E-4</v>
      </c>
      <c r="R125" s="184">
        <f>Q125*H125</f>
        <v>9.5347840000000003E-2</v>
      </c>
      <c r="S125" s="184">
        <v>0</v>
      </c>
      <c r="T125" s="185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6" t="s">
        <v>129</v>
      </c>
      <c r="AT125" s="186" t="s">
        <v>124</v>
      </c>
      <c r="AU125" s="186" t="s">
        <v>85</v>
      </c>
      <c r="AY125" s="19" t="s">
        <v>122</v>
      </c>
      <c r="BE125" s="187">
        <f>IF(N125="základní",J125,0)</f>
        <v>0</v>
      </c>
      <c r="BF125" s="187">
        <f>IF(N125="snížená",J125,0)</f>
        <v>0</v>
      </c>
      <c r="BG125" s="187">
        <f>IF(N125="zákl. přenesená",J125,0)</f>
        <v>0</v>
      </c>
      <c r="BH125" s="187">
        <f>IF(N125="sníž. přenesená",J125,0)</f>
        <v>0</v>
      </c>
      <c r="BI125" s="187">
        <f>IF(N125="nulová",J125,0)</f>
        <v>0</v>
      </c>
      <c r="BJ125" s="19" t="s">
        <v>83</v>
      </c>
      <c r="BK125" s="187">
        <f>ROUND(I125*H125,2)</f>
        <v>0</v>
      </c>
      <c r="BL125" s="19" t="s">
        <v>129</v>
      </c>
      <c r="BM125" s="186" t="s">
        <v>182</v>
      </c>
    </row>
    <row r="126" spans="1:65" s="2" customFormat="1" ht="11.25">
      <c r="A126" s="36"/>
      <c r="B126" s="37"/>
      <c r="C126" s="38"/>
      <c r="D126" s="188" t="s">
        <v>131</v>
      </c>
      <c r="E126" s="38"/>
      <c r="F126" s="189" t="s">
        <v>183</v>
      </c>
      <c r="G126" s="38"/>
      <c r="H126" s="38"/>
      <c r="I126" s="190"/>
      <c r="J126" s="38"/>
      <c r="K126" s="38"/>
      <c r="L126" s="41"/>
      <c r="M126" s="191"/>
      <c r="N126" s="192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131</v>
      </c>
      <c r="AU126" s="19" t="s">
        <v>85</v>
      </c>
    </row>
    <row r="127" spans="1:65" s="14" customFormat="1" ht="11.25">
      <c r="B127" s="204"/>
      <c r="C127" s="205"/>
      <c r="D127" s="195" t="s">
        <v>133</v>
      </c>
      <c r="E127" s="206" t="s">
        <v>19</v>
      </c>
      <c r="F127" s="207" t="s">
        <v>184</v>
      </c>
      <c r="G127" s="205"/>
      <c r="H127" s="208">
        <v>112</v>
      </c>
      <c r="I127" s="209"/>
      <c r="J127" s="205"/>
      <c r="K127" s="205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133</v>
      </c>
      <c r="AU127" s="214" t="s">
        <v>85</v>
      </c>
      <c r="AV127" s="14" t="s">
        <v>85</v>
      </c>
      <c r="AW127" s="14" t="s">
        <v>37</v>
      </c>
      <c r="AX127" s="14" t="s">
        <v>83</v>
      </c>
      <c r="AY127" s="214" t="s">
        <v>122</v>
      </c>
    </row>
    <row r="128" spans="1:65" s="2" customFormat="1" ht="24.2" customHeight="1">
      <c r="A128" s="36"/>
      <c r="B128" s="37"/>
      <c r="C128" s="175" t="s">
        <v>185</v>
      </c>
      <c r="D128" s="175" t="s">
        <v>124</v>
      </c>
      <c r="E128" s="176" t="s">
        <v>186</v>
      </c>
      <c r="F128" s="177" t="s">
        <v>187</v>
      </c>
      <c r="G128" s="178" t="s">
        <v>127</v>
      </c>
      <c r="H128" s="179">
        <v>112</v>
      </c>
      <c r="I128" s="180"/>
      <c r="J128" s="181">
        <f>ROUND(I128*H128,2)</f>
        <v>0</v>
      </c>
      <c r="K128" s="177" t="s">
        <v>128</v>
      </c>
      <c r="L128" s="41"/>
      <c r="M128" s="182" t="s">
        <v>19</v>
      </c>
      <c r="N128" s="183" t="s">
        <v>46</v>
      </c>
      <c r="O128" s="66"/>
      <c r="P128" s="184">
        <f>O128*H128</f>
        <v>0</v>
      </c>
      <c r="Q128" s="184">
        <v>0</v>
      </c>
      <c r="R128" s="184">
        <f>Q128*H128</f>
        <v>0</v>
      </c>
      <c r="S128" s="184">
        <v>0</v>
      </c>
      <c r="T128" s="185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86" t="s">
        <v>129</v>
      </c>
      <c r="AT128" s="186" t="s">
        <v>124</v>
      </c>
      <c r="AU128" s="186" t="s">
        <v>85</v>
      </c>
      <c r="AY128" s="19" t="s">
        <v>122</v>
      </c>
      <c r="BE128" s="187">
        <f>IF(N128="základní",J128,0)</f>
        <v>0</v>
      </c>
      <c r="BF128" s="187">
        <f>IF(N128="snížená",J128,0)</f>
        <v>0</v>
      </c>
      <c r="BG128" s="187">
        <f>IF(N128="zákl. přenesená",J128,0)</f>
        <v>0</v>
      </c>
      <c r="BH128" s="187">
        <f>IF(N128="sníž. přenesená",J128,0)</f>
        <v>0</v>
      </c>
      <c r="BI128" s="187">
        <f>IF(N128="nulová",J128,0)</f>
        <v>0</v>
      </c>
      <c r="BJ128" s="19" t="s">
        <v>83</v>
      </c>
      <c r="BK128" s="187">
        <f>ROUND(I128*H128,2)</f>
        <v>0</v>
      </c>
      <c r="BL128" s="19" t="s">
        <v>129</v>
      </c>
      <c r="BM128" s="186" t="s">
        <v>188</v>
      </c>
    </row>
    <row r="129" spans="1:65" s="2" customFormat="1" ht="11.25">
      <c r="A129" s="36"/>
      <c r="B129" s="37"/>
      <c r="C129" s="38"/>
      <c r="D129" s="188" t="s">
        <v>131</v>
      </c>
      <c r="E129" s="38"/>
      <c r="F129" s="189" t="s">
        <v>189</v>
      </c>
      <c r="G129" s="38"/>
      <c r="H129" s="38"/>
      <c r="I129" s="190"/>
      <c r="J129" s="38"/>
      <c r="K129" s="38"/>
      <c r="L129" s="41"/>
      <c r="M129" s="191"/>
      <c r="N129" s="192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131</v>
      </c>
      <c r="AU129" s="19" t="s">
        <v>85</v>
      </c>
    </row>
    <row r="130" spans="1:65" s="2" customFormat="1" ht="37.9" customHeight="1">
      <c r="A130" s="36"/>
      <c r="B130" s="37"/>
      <c r="C130" s="175" t="s">
        <v>190</v>
      </c>
      <c r="D130" s="175" t="s">
        <v>124</v>
      </c>
      <c r="E130" s="176" t="s">
        <v>191</v>
      </c>
      <c r="F130" s="177" t="s">
        <v>192</v>
      </c>
      <c r="G130" s="178" t="s">
        <v>150</v>
      </c>
      <c r="H130" s="179">
        <v>1153.68</v>
      </c>
      <c r="I130" s="180"/>
      <c r="J130" s="181">
        <f>ROUND(I130*H130,2)</f>
        <v>0</v>
      </c>
      <c r="K130" s="177" t="s">
        <v>128</v>
      </c>
      <c r="L130" s="41"/>
      <c r="M130" s="182" t="s">
        <v>19</v>
      </c>
      <c r="N130" s="183" t="s">
        <v>46</v>
      </c>
      <c r="O130" s="66"/>
      <c r="P130" s="184">
        <f>O130*H130</f>
        <v>0</v>
      </c>
      <c r="Q130" s="184">
        <v>0</v>
      </c>
      <c r="R130" s="184">
        <f>Q130*H130</f>
        <v>0</v>
      </c>
      <c r="S130" s="184">
        <v>0</v>
      </c>
      <c r="T130" s="185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86" t="s">
        <v>129</v>
      </c>
      <c r="AT130" s="186" t="s">
        <v>124</v>
      </c>
      <c r="AU130" s="186" t="s">
        <v>85</v>
      </c>
      <c r="AY130" s="19" t="s">
        <v>122</v>
      </c>
      <c r="BE130" s="187">
        <f>IF(N130="základní",J130,0)</f>
        <v>0</v>
      </c>
      <c r="BF130" s="187">
        <f>IF(N130="snížená",J130,0)</f>
        <v>0</v>
      </c>
      <c r="BG130" s="187">
        <f>IF(N130="zákl. přenesená",J130,0)</f>
        <v>0</v>
      </c>
      <c r="BH130" s="187">
        <f>IF(N130="sníž. přenesená",J130,0)</f>
        <v>0</v>
      </c>
      <c r="BI130" s="187">
        <f>IF(N130="nulová",J130,0)</f>
        <v>0</v>
      </c>
      <c r="BJ130" s="19" t="s">
        <v>83</v>
      </c>
      <c r="BK130" s="187">
        <f>ROUND(I130*H130,2)</f>
        <v>0</v>
      </c>
      <c r="BL130" s="19" t="s">
        <v>129</v>
      </c>
      <c r="BM130" s="186" t="s">
        <v>193</v>
      </c>
    </row>
    <row r="131" spans="1:65" s="2" customFormat="1" ht="11.25">
      <c r="A131" s="36"/>
      <c r="B131" s="37"/>
      <c r="C131" s="38"/>
      <c r="D131" s="188" t="s">
        <v>131</v>
      </c>
      <c r="E131" s="38"/>
      <c r="F131" s="189" t="s">
        <v>194</v>
      </c>
      <c r="G131" s="38"/>
      <c r="H131" s="38"/>
      <c r="I131" s="190"/>
      <c r="J131" s="38"/>
      <c r="K131" s="38"/>
      <c r="L131" s="41"/>
      <c r="M131" s="191"/>
      <c r="N131" s="192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131</v>
      </c>
      <c r="AU131" s="19" t="s">
        <v>85</v>
      </c>
    </row>
    <row r="132" spans="1:65" s="14" customFormat="1" ht="11.25">
      <c r="B132" s="204"/>
      <c r="C132" s="205"/>
      <c r="D132" s="195" t="s">
        <v>133</v>
      </c>
      <c r="E132" s="206" t="s">
        <v>19</v>
      </c>
      <c r="F132" s="207" t="s">
        <v>195</v>
      </c>
      <c r="G132" s="205"/>
      <c r="H132" s="208">
        <v>507.48</v>
      </c>
      <c r="I132" s="209"/>
      <c r="J132" s="205"/>
      <c r="K132" s="205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133</v>
      </c>
      <c r="AU132" s="214" t="s">
        <v>85</v>
      </c>
      <c r="AV132" s="14" t="s">
        <v>85</v>
      </c>
      <c r="AW132" s="14" t="s">
        <v>37</v>
      </c>
      <c r="AX132" s="14" t="s">
        <v>75</v>
      </c>
      <c r="AY132" s="214" t="s">
        <v>122</v>
      </c>
    </row>
    <row r="133" spans="1:65" s="14" customFormat="1" ht="11.25">
      <c r="B133" s="204"/>
      <c r="C133" s="205"/>
      <c r="D133" s="195" t="s">
        <v>133</v>
      </c>
      <c r="E133" s="206" t="s">
        <v>19</v>
      </c>
      <c r="F133" s="207" t="s">
        <v>196</v>
      </c>
      <c r="G133" s="205"/>
      <c r="H133" s="208">
        <v>580.6</v>
      </c>
      <c r="I133" s="209"/>
      <c r="J133" s="205"/>
      <c r="K133" s="205"/>
      <c r="L133" s="210"/>
      <c r="M133" s="211"/>
      <c r="N133" s="212"/>
      <c r="O133" s="212"/>
      <c r="P133" s="212"/>
      <c r="Q133" s="212"/>
      <c r="R133" s="212"/>
      <c r="S133" s="212"/>
      <c r="T133" s="213"/>
      <c r="AT133" s="214" t="s">
        <v>133</v>
      </c>
      <c r="AU133" s="214" t="s">
        <v>85</v>
      </c>
      <c r="AV133" s="14" t="s">
        <v>85</v>
      </c>
      <c r="AW133" s="14" t="s">
        <v>37</v>
      </c>
      <c r="AX133" s="14" t="s">
        <v>75</v>
      </c>
      <c r="AY133" s="214" t="s">
        <v>122</v>
      </c>
    </row>
    <row r="134" spans="1:65" s="14" customFormat="1" ht="11.25">
      <c r="B134" s="204"/>
      <c r="C134" s="205"/>
      <c r="D134" s="195" t="s">
        <v>133</v>
      </c>
      <c r="E134" s="206" t="s">
        <v>19</v>
      </c>
      <c r="F134" s="207" t="s">
        <v>197</v>
      </c>
      <c r="G134" s="205"/>
      <c r="H134" s="208">
        <v>56</v>
      </c>
      <c r="I134" s="209"/>
      <c r="J134" s="205"/>
      <c r="K134" s="205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133</v>
      </c>
      <c r="AU134" s="214" t="s">
        <v>85</v>
      </c>
      <c r="AV134" s="14" t="s">
        <v>85</v>
      </c>
      <c r="AW134" s="14" t="s">
        <v>37</v>
      </c>
      <c r="AX134" s="14" t="s">
        <v>75</v>
      </c>
      <c r="AY134" s="214" t="s">
        <v>122</v>
      </c>
    </row>
    <row r="135" spans="1:65" s="14" customFormat="1" ht="11.25">
      <c r="B135" s="204"/>
      <c r="C135" s="205"/>
      <c r="D135" s="195" t="s">
        <v>133</v>
      </c>
      <c r="E135" s="206" t="s">
        <v>19</v>
      </c>
      <c r="F135" s="207" t="s">
        <v>198</v>
      </c>
      <c r="G135" s="205"/>
      <c r="H135" s="208">
        <v>9.6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133</v>
      </c>
      <c r="AU135" s="214" t="s">
        <v>85</v>
      </c>
      <c r="AV135" s="14" t="s">
        <v>85</v>
      </c>
      <c r="AW135" s="14" t="s">
        <v>37</v>
      </c>
      <c r="AX135" s="14" t="s">
        <v>75</v>
      </c>
      <c r="AY135" s="214" t="s">
        <v>122</v>
      </c>
    </row>
    <row r="136" spans="1:65" s="16" customFormat="1" ht="11.25">
      <c r="B136" s="226"/>
      <c r="C136" s="227"/>
      <c r="D136" s="195" t="s">
        <v>133</v>
      </c>
      <c r="E136" s="228" t="s">
        <v>19</v>
      </c>
      <c r="F136" s="229" t="s">
        <v>160</v>
      </c>
      <c r="G136" s="227"/>
      <c r="H136" s="230">
        <v>1153.6799999999998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133</v>
      </c>
      <c r="AU136" s="236" t="s">
        <v>85</v>
      </c>
      <c r="AV136" s="16" t="s">
        <v>129</v>
      </c>
      <c r="AW136" s="16" t="s">
        <v>37</v>
      </c>
      <c r="AX136" s="16" t="s">
        <v>83</v>
      </c>
      <c r="AY136" s="236" t="s">
        <v>122</v>
      </c>
    </row>
    <row r="137" spans="1:65" s="2" customFormat="1" ht="37.9" customHeight="1">
      <c r="A137" s="36"/>
      <c r="B137" s="37"/>
      <c r="C137" s="175" t="s">
        <v>199</v>
      </c>
      <c r="D137" s="175" t="s">
        <v>124</v>
      </c>
      <c r="E137" s="176" t="s">
        <v>200</v>
      </c>
      <c r="F137" s="177" t="s">
        <v>201</v>
      </c>
      <c r="G137" s="178" t="s">
        <v>150</v>
      </c>
      <c r="H137" s="179">
        <v>4614.72</v>
      </c>
      <c r="I137" s="180"/>
      <c r="J137" s="181">
        <f>ROUND(I137*H137,2)</f>
        <v>0</v>
      </c>
      <c r="K137" s="177" t="s">
        <v>128</v>
      </c>
      <c r="L137" s="41"/>
      <c r="M137" s="182" t="s">
        <v>19</v>
      </c>
      <c r="N137" s="183" t="s">
        <v>46</v>
      </c>
      <c r="O137" s="66"/>
      <c r="P137" s="184">
        <f>O137*H137</f>
        <v>0</v>
      </c>
      <c r="Q137" s="184">
        <v>0</v>
      </c>
      <c r="R137" s="184">
        <f>Q137*H137</f>
        <v>0</v>
      </c>
      <c r="S137" s="184">
        <v>0</v>
      </c>
      <c r="T137" s="185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6" t="s">
        <v>129</v>
      </c>
      <c r="AT137" s="186" t="s">
        <v>124</v>
      </c>
      <c r="AU137" s="186" t="s">
        <v>85</v>
      </c>
      <c r="AY137" s="19" t="s">
        <v>122</v>
      </c>
      <c r="BE137" s="187">
        <f>IF(N137="základní",J137,0)</f>
        <v>0</v>
      </c>
      <c r="BF137" s="187">
        <f>IF(N137="snížená",J137,0)</f>
        <v>0</v>
      </c>
      <c r="BG137" s="187">
        <f>IF(N137="zákl. přenesená",J137,0)</f>
        <v>0</v>
      </c>
      <c r="BH137" s="187">
        <f>IF(N137="sníž. přenesená",J137,0)</f>
        <v>0</v>
      </c>
      <c r="BI137" s="187">
        <f>IF(N137="nulová",J137,0)</f>
        <v>0</v>
      </c>
      <c r="BJ137" s="19" t="s">
        <v>83</v>
      </c>
      <c r="BK137" s="187">
        <f>ROUND(I137*H137,2)</f>
        <v>0</v>
      </c>
      <c r="BL137" s="19" t="s">
        <v>129</v>
      </c>
      <c r="BM137" s="186" t="s">
        <v>202</v>
      </c>
    </row>
    <row r="138" spans="1:65" s="2" customFormat="1" ht="11.25">
      <c r="A138" s="36"/>
      <c r="B138" s="37"/>
      <c r="C138" s="38"/>
      <c r="D138" s="188" t="s">
        <v>131</v>
      </c>
      <c r="E138" s="38"/>
      <c r="F138" s="189" t="s">
        <v>203</v>
      </c>
      <c r="G138" s="38"/>
      <c r="H138" s="38"/>
      <c r="I138" s="190"/>
      <c r="J138" s="38"/>
      <c r="K138" s="38"/>
      <c r="L138" s="41"/>
      <c r="M138" s="191"/>
      <c r="N138" s="192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131</v>
      </c>
      <c r="AU138" s="19" t="s">
        <v>85</v>
      </c>
    </row>
    <row r="139" spans="1:65" s="13" customFormat="1" ht="11.25">
      <c r="B139" s="193"/>
      <c r="C139" s="194"/>
      <c r="D139" s="195" t="s">
        <v>133</v>
      </c>
      <c r="E139" s="196" t="s">
        <v>19</v>
      </c>
      <c r="F139" s="197" t="s">
        <v>204</v>
      </c>
      <c r="G139" s="194"/>
      <c r="H139" s="196" t="s">
        <v>19</v>
      </c>
      <c r="I139" s="198"/>
      <c r="J139" s="194"/>
      <c r="K139" s="194"/>
      <c r="L139" s="199"/>
      <c r="M139" s="200"/>
      <c r="N139" s="201"/>
      <c r="O139" s="201"/>
      <c r="P139" s="201"/>
      <c r="Q139" s="201"/>
      <c r="R139" s="201"/>
      <c r="S139" s="201"/>
      <c r="T139" s="202"/>
      <c r="AT139" s="203" t="s">
        <v>133</v>
      </c>
      <c r="AU139" s="203" t="s">
        <v>85</v>
      </c>
      <c r="AV139" s="13" t="s">
        <v>83</v>
      </c>
      <c r="AW139" s="13" t="s">
        <v>37</v>
      </c>
      <c r="AX139" s="13" t="s">
        <v>75</v>
      </c>
      <c r="AY139" s="203" t="s">
        <v>122</v>
      </c>
    </row>
    <row r="140" spans="1:65" s="14" customFormat="1" ht="11.25">
      <c r="B140" s="204"/>
      <c r="C140" s="205"/>
      <c r="D140" s="195" t="s">
        <v>133</v>
      </c>
      <c r="E140" s="206" t="s">
        <v>19</v>
      </c>
      <c r="F140" s="207" t="s">
        <v>205</v>
      </c>
      <c r="G140" s="205"/>
      <c r="H140" s="208">
        <v>2029.92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133</v>
      </c>
      <c r="AU140" s="214" t="s">
        <v>85</v>
      </c>
      <c r="AV140" s="14" t="s">
        <v>85</v>
      </c>
      <c r="AW140" s="14" t="s">
        <v>37</v>
      </c>
      <c r="AX140" s="14" t="s">
        <v>75</v>
      </c>
      <c r="AY140" s="214" t="s">
        <v>122</v>
      </c>
    </row>
    <row r="141" spans="1:65" s="14" customFormat="1" ht="11.25">
      <c r="B141" s="204"/>
      <c r="C141" s="205"/>
      <c r="D141" s="195" t="s">
        <v>133</v>
      </c>
      <c r="E141" s="206" t="s">
        <v>19</v>
      </c>
      <c r="F141" s="207" t="s">
        <v>206</v>
      </c>
      <c r="G141" s="205"/>
      <c r="H141" s="208">
        <v>2322.4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133</v>
      </c>
      <c r="AU141" s="214" t="s">
        <v>85</v>
      </c>
      <c r="AV141" s="14" t="s">
        <v>85</v>
      </c>
      <c r="AW141" s="14" t="s">
        <v>37</v>
      </c>
      <c r="AX141" s="14" t="s">
        <v>75</v>
      </c>
      <c r="AY141" s="214" t="s">
        <v>122</v>
      </c>
    </row>
    <row r="142" spans="1:65" s="14" customFormat="1" ht="11.25">
      <c r="B142" s="204"/>
      <c r="C142" s="205"/>
      <c r="D142" s="195" t="s">
        <v>133</v>
      </c>
      <c r="E142" s="206" t="s">
        <v>19</v>
      </c>
      <c r="F142" s="207" t="s">
        <v>207</v>
      </c>
      <c r="G142" s="205"/>
      <c r="H142" s="208">
        <v>224</v>
      </c>
      <c r="I142" s="209"/>
      <c r="J142" s="205"/>
      <c r="K142" s="205"/>
      <c r="L142" s="210"/>
      <c r="M142" s="211"/>
      <c r="N142" s="212"/>
      <c r="O142" s="212"/>
      <c r="P142" s="212"/>
      <c r="Q142" s="212"/>
      <c r="R142" s="212"/>
      <c r="S142" s="212"/>
      <c r="T142" s="213"/>
      <c r="AT142" s="214" t="s">
        <v>133</v>
      </c>
      <c r="AU142" s="214" t="s">
        <v>85</v>
      </c>
      <c r="AV142" s="14" t="s">
        <v>85</v>
      </c>
      <c r="AW142" s="14" t="s">
        <v>37</v>
      </c>
      <c r="AX142" s="14" t="s">
        <v>75</v>
      </c>
      <c r="AY142" s="214" t="s">
        <v>122</v>
      </c>
    </row>
    <row r="143" spans="1:65" s="14" customFormat="1" ht="11.25">
      <c r="B143" s="204"/>
      <c r="C143" s="205"/>
      <c r="D143" s="195" t="s">
        <v>133</v>
      </c>
      <c r="E143" s="206" t="s">
        <v>19</v>
      </c>
      <c r="F143" s="207" t="s">
        <v>208</v>
      </c>
      <c r="G143" s="205"/>
      <c r="H143" s="208">
        <v>38.4</v>
      </c>
      <c r="I143" s="209"/>
      <c r="J143" s="205"/>
      <c r="K143" s="205"/>
      <c r="L143" s="210"/>
      <c r="M143" s="211"/>
      <c r="N143" s="212"/>
      <c r="O143" s="212"/>
      <c r="P143" s="212"/>
      <c r="Q143" s="212"/>
      <c r="R143" s="212"/>
      <c r="S143" s="212"/>
      <c r="T143" s="213"/>
      <c r="AT143" s="214" t="s">
        <v>133</v>
      </c>
      <c r="AU143" s="214" t="s">
        <v>85</v>
      </c>
      <c r="AV143" s="14" t="s">
        <v>85</v>
      </c>
      <c r="AW143" s="14" t="s">
        <v>37</v>
      </c>
      <c r="AX143" s="14" t="s">
        <v>75</v>
      </c>
      <c r="AY143" s="214" t="s">
        <v>122</v>
      </c>
    </row>
    <row r="144" spans="1:65" s="16" customFormat="1" ht="11.25">
      <c r="B144" s="226"/>
      <c r="C144" s="227"/>
      <c r="D144" s="195" t="s">
        <v>133</v>
      </c>
      <c r="E144" s="228" t="s">
        <v>19</v>
      </c>
      <c r="F144" s="229" t="s">
        <v>160</v>
      </c>
      <c r="G144" s="227"/>
      <c r="H144" s="230">
        <v>4614.7199999999993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AT144" s="236" t="s">
        <v>133</v>
      </c>
      <c r="AU144" s="236" t="s">
        <v>85</v>
      </c>
      <c r="AV144" s="16" t="s">
        <v>129</v>
      </c>
      <c r="AW144" s="16" t="s">
        <v>37</v>
      </c>
      <c r="AX144" s="16" t="s">
        <v>83</v>
      </c>
      <c r="AY144" s="236" t="s">
        <v>122</v>
      </c>
    </row>
    <row r="145" spans="1:65" s="2" customFormat="1" ht="24.2" customHeight="1">
      <c r="A145" s="36"/>
      <c r="B145" s="37"/>
      <c r="C145" s="175" t="s">
        <v>209</v>
      </c>
      <c r="D145" s="175" t="s">
        <v>124</v>
      </c>
      <c r="E145" s="176" t="s">
        <v>210</v>
      </c>
      <c r="F145" s="177" t="s">
        <v>211</v>
      </c>
      <c r="G145" s="178" t="s">
        <v>150</v>
      </c>
      <c r="H145" s="179">
        <v>1153.68</v>
      </c>
      <c r="I145" s="180"/>
      <c r="J145" s="181">
        <f>ROUND(I145*H145,2)</f>
        <v>0</v>
      </c>
      <c r="K145" s="177" t="s">
        <v>128</v>
      </c>
      <c r="L145" s="41"/>
      <c r="M145" s="182" t="s">
        <v>19</v>
      </c>
      <c r="N145" s="183" t="s">
        <v>46</v>
      </c>
      <c r="O145" s="66"/>
      <c r="P145" s="184">
        <f>O145*H145</f>
        <v>0</v>
      </c>
      <c r="Q145" s="184">
        <v>0</v>
      </c>
      <c r="R145" s="184">
        <f>Q145*H145</f>
        <v>0</v>
      </c>
      <c r="S145" s="184">
        <v>0</v>
      </c>
      <c r="T145" s="185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86" t="s">
        <v>129</v>
      </c>
      <c r="AT145" s="186" t="s">
        <v>124</v>
      </c>
      <c r="AU145" s="186" t="s">
        <v>85</v>
      </c>
      <c r="AY145" s="19" t="s">
        <v>122</v>
      </c>
      <c r="BE145" s="187">
        <f>IF(N145="základní",J145,0)</f>
        <v>0</v>
      </c>
      <c r="BF145" s="187">
        <f>IF(N145="snížená",J145,0)</f>
        <v>0</v>
      </c>
      <c r="BG145" s="187">
        <f>IF(N145="zákl. přenesená",J145,0)</f>
        <v>0</v>
      </c>
      <c r="BH145" s="187">
        <f>IF(N145="sníž. přenesená",J145,0)</f>
        <v>0</v>
      </c>
      <c r="BI145" s="187">
        <f>IF(N145="nulová",J145,0)</f>
        <v>0</v>
      </c>
      <c r="BJ145" s="19" t="s">
        <v>83</v>
      </c>
      <c r="BK145" s="187">
        <f>ROUND(I145*H145,2)</f>
        <v>0</v>
      </c>
      <c r="BL145" s="19" t="s">
        <v>129</v>
      </c>
      <c r="BM145" s="186" t="s">
        <v>212</v>
      </c>
    </row>
    <row r="146" spans="1:65" s="2" customFormat="1" ht="11.25">
      <c r="A146" s="36"/>
      <c r="B146" s="37"/>
      <c r="C146" s="38"/>
      <c r="D146" s="188" t="s">
        <v>131</v>
      </c>
      <c r="E146" s="38"/>
      <c r="F146" s="189" t="s">
        <v>213</v>
      </c>
      <c r="G146" s="38"/>
      <c r="H146" s="38"/>
      <c r="I146" s="190"/>
      <c r="J146" s="38"/>
      <c r="K146" s="38"/>
      <c r="L146" s="41"/>
      <c r="M146" s="191"/>
      <c r="N146" s="192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131</v>
      </c>
      <c r="AU146" s="19" t="s">
        <v>85</v>
      </c>
    </row>
    <row r="147" spans="1:65" s="14" customFormat="1" ht="11.25">
      <c r="B147" s="204"/>
      <c r="C147" s="205"/>
      <c r="D147" s="195" t="s">
        <v>133</v>
      </c>
      <c r="E147" s="206" t="s">
        <v>19</v>
      </c>
      <c r="F147" s="207" t="s">
        <v>195</v>
      </c>
      <c r="G147" s="205"/>
      <c r="H147" s="208">
        <v>507.48</v>
      </c>
      <c r="I147" s="209"/>
      <c r="J147" s="205"/>
      <c r="K147" s="205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133</v>
      </c>
      <c r="AU147" s="214" t="s">
        <v>85</v>
      </c>
      <c r="AV147" s="14" t="s">
        <v>85</v>
      </c>
      <c r="AW147" s="14" t="s">
        <v>37</v>
      </c>
      <c r="AX147" s="14" t="s">
        <v>75</v>
      </c>
      <c r="AY147" s="214" t="s">
        <v>122</v>
      </c>
    </row>
    <row r="148" spans="1:65" s="14" customFormat="1" ht="11.25">
      <c r="B148" s="204"/>
      <c r="C148" s="205"/>
      <c r="D148" s="195" t="s">
        <v>133</v>
      </c>
      <c r="E148" s="206" t="s">
        <v>19</v>
      </c>
      <c r="F148" s="207" t="s">
        <v>196</v>
      </c>
      <c r="G148" s="205"/>
      <c r="H148" s="208">
        <v>580.6</v>
      </c>
      <c r="I148" s="209"/>
      <c r="J148" s="205"/>
      <c r="K148" s="205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133</v>
      </c>
      <c r="AU148" s="214" t="s">
        <v>85</v>
      </c>
      <c r="AV148" s="14" t="s">
        <v>85</v>
      </c>
      <c r="AW148" s="14" t="s">
        <v>37</v>
      </c>
      <c r="AX148" s="14" t="s">
        <v>75</v>
      </c>
      <c r="AY148" s="214" t="s">
        <v>122</v>
      </c>
    </row>
    <row r="149" spans="1:65" s="14" customFormat="1" ht="11.25">
      <c r="B149" s="204"/>
      <c r="C149" s="205"/>
      <c r="D149" s="195" t="s">
        <v>133</v>
      </c>
      <c r="E149" s="206" t="s">
        <v>19</v>
      </c>
      <c r="F149" s="207" t="s">
        <v>197</v>
      </c>
      <c r="G149" s="205"/>
      <c r="H149" s="208">
        <v>56</v>
      </c>
      <c r="I149" s="209"/>
      <c r="J149" s="205"/>
      <c r="K149" s="205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133</v>
      </c>
      <c r="AU149" s="214" t="s">
        <v>85</v>
      </c>
      <c r="AV149" s="14" t="s">
        <v>85</v>
      </c>
      <c r="AW149" s="14" t="s">
        <v>37</v>
      </c>
      <c r="AX149" s="14" t="s">
        <v>75</v>
      </c>
      <c r="AY149" s="214" t="s">
        <v>122</v>
      </c>
    </row>
    <row r="150" spans="1:65" s="14" customFormat="1" ht="11.25">
      <c r="B150" s="204"/>
      <c r="C150" s="205"/>
      <c r="D150" s="195" t="s">
        <v>133</v>
      </c>
      <c r="E150" s="206" t="s">
        <v>19</v>
      </c>
      <c r="F150" s="207" t="s">
        <v>198</v>
      </c>
      <c r="G150" s="205"/>
      <c r="H150" s="208">
        <v>9.6</v>
      </c>
      <c r="I150" s="209"/>
      <c r="J150" s="205"/>
      <c r="K150" s="205"/>
      <c r="L150" s="210"/>
      <c r="M150" s="211"/>
      <c r="N150" s="212"/>
      <c r="O150" s="212"/>
      <c r="P150" s="212"/>
      <c r="Q150" s="212"/>
      <c r="R150" s="212"/>
      <c r="S150" s="212"/>
      <c r="T150" s="213"/>
      <c r="AT150" s="214" t="s">
        <v>133</v>
      </c>
      <c r="AU150" s="214" t="s">
        <v>85</v>
      </c>
      <c r="AV150" s="14" t="s">
        <v>85</v>
      </c>
      <c r="AW150" s="14" t="s">
        <v>37</v>
      </c>
      <c r="AX150" s="14" t="s">
        <v>75</v>
      </c>
      <c r="AY150" s="214" t="s">
        <v>122</v>
      </c>
    </row>
    <row r="151" spans="1:65" s="16" customFormat="1" ht="11.25">
      <c r="B151" s="226"/>
      <c r="C151" s="227"/>
      <c r="D151" s="195" t="s">
        <v>133</v>
      </c>
      <c r="E151" s="228" t="s">
        <v>19</v>
      </c>
      <c r="F151" s="229" t="s">
        <v>160</v>
      </c>
      <c r="G151" s="227"/>
      <c r="H151" s="230">
        <v>1153.6799999999998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AT151" s="236" t="s">
        <v>133</v>
      </c>
      <c r="AU151" s="236" t="s">
        <v>85</v>
      </c>
      <c r="AV151" s="16" t="s">
        <v>129</v>
      </c>
      <c r="AW151" s="16" t="s">
        <v>37</v>
      </c>
      <c r="AX151" s="16" t="s">
        <v>83</v>
      </c>
      <c r="AY151" s="236" t="s">
        <v>122</v>
      </c>
    </row>
    <row r="152" spans="1:65" s="2" customFormat="1" ht="24.2" customHeight="1">
      <c r="A152" s="36"/>
      <c r="B152" s="37"/>
      <c r="C152" s="175" t="s">
        <v>214</v>
      </c>
      <c r="D152" s="175" t="s">
        <v>124</v>
      </c>
      <c r="E152" s="176" t="s">
        <v>215</v>
      </c>
      <c r="F152" s="177" t="s">
        <v>216</v>
      </c>
      <c r="G152" s="178" t="s">
        <v>217</v>
      </c>
      <c r="H152" s="179">
        <v>2076.6239999999998</v>
      </c>
      <c r="I152" s="180"/>
      <c r="J152" s="181">
        <f>ROUND(I152*H152,2)</f>
        <v>0</v>
      </c>
      <c r="K152" s="177" t="s">
        <v>128</v>
      </c>
      <c r="L152" s="41"/>
      <c r="M152" s="182" t="s">
        <v>19</v>
      </c>
      <c r="N152" s="183" t="s">
        <v>46</v>
      </c>
      <c r="O152" s="66"/>
      <c r="P152" s="184">
        <f>O152*H152</f>
        <v>0</v>
      </c>
      <c r="Q152" s="184">
        <v>0</v>
      </c>
      <c r="R152" s="184">
        <f>Q152*H152</f>
        <v>0</v>
      </c>
      <c r="S152" s="184">
        <v>0</v>
      </c>
      <c r="T152" s="185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86" t="s">
        <v>129</v>
      </c>
      <c r="AT152" s="186" t="s">
        <v>124</v>
      </c>
      <c r="AU152" s="186" t="s">
        <v>85</v>
      </c>
      <c r="AY152" s="19" t="s">
        <v>122</v>
      </c>
      <c r="BE152" s="187">
        <f>IF(N152="základní",J152,0)</f>
        <v>0</v>
      </c>
      <c r="BF152" s="187">
        <f>IF(N152="snížená",J152,0)</f>
        <v>0</v>
      </c>
      <c r="BG152" s="187">
        <f>IF(N152="zákl. přenesená",J152,0)</f>
        <v>0</v>
      </c>
      <c r="BH152" s="187">
        <f>IF(N152="sníž. přenesená",J152,0)</f>
        <v>0</v>
      </c>
      <c r="BI152" s="187">
        <f>IF(N152="nulová",J152,0)</f>
        <v>0</v>
      </c>
      <c r="BJ152" s="19" t="s">
        <v>83</v>
      </c>
      <c r="BK152" s="187">
        <f>ROUND(I152*H152,2)</f>
        <v>0</v>
      </c>
      <c r="BL152" s="19" t="s">
        <v>129</v>
      </c>
      <c r="BM152" s="186" t="s">
        <v>218</v>
      </c>
    </row>
    <row r="153" spans="1:65" s="2" customFormat="1" ht="11.25">
      <c r="A153" s="36"/>
      <c r="B153" s="37"/>
      <c r="C153" s="38"/>
      <c r="D153" s="188" t="s">
        <v>131</v>
      </c>
      <c r="E153" s="38"/>
      <c r="F153" s="189" t="s">
        <v>219</v>
      </c>
      <c r="G153" s="38"/>
      <c r="H153" s="38"/>
      <c r="I153" s="190"/>
      <c r="J153" s="38"/>
      <c r="K153" s="38"/>
      <c r="L153" s="41"/>
      <c r="M153" s="191"/>
      <c r="N153" s="192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131</v>
      </c>
      <c r="AU153" s="19" t="s">
        <v>85</v>
      </c>
    </row>
    <row r="154" spans="1:65" s="14" customFormat="1" ht="11.25">
      <c r="B154" s="204"/>
      <c r="C154" s="205"/>
      <c r="D154" s="195" t="s">
        <v>133</v>
      </c>
      <c r="E154" s="206" t="s">
        <v>19</v>
      </c>
      <c r="F154" s="207" t="s">
        <v>220</v>
      </c>
      <c r="G154" s="205"/>
      <c r="H154" s="208">
        <v>913.46400000000006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133</v>
      </c>
      <c r="AU154" s="214" t="s">
        <v>85</v>
      </c>
      <c r="AV154" s="14" t="s">
        <v>85</v>
      </c>
      <c r="AW154" s="14" t="s">
        <v>37</v>
      </c>
      <c r="AX154" s="14" t="s">
        <v>75</v>
      </c>
      <c r="AY154" s="214" t="s">
        <v>122</v>
      </c>
    </row>
    <row r="155" spans="1:65" s="14" customFormat="1" ht="11.25">
      <c r="B155" s="204"/>
      <c r="C155" s="205"/>
      <c r="D155" s="195" t="s">
        <v>133</v>
      </c>
      <c r="E155" s="206" t="s">
        <v>19</v>
      </c>
      <c r="F155" s="207" t="s">
        <v>221</v>
      </c>
      <c r="G155" s="205"/>
      <c r="H155" s="208">
        <v>1045.08</v>
      </c>
      <c r="I155" s="209"/>
      <c r="J155" s="205"/>
      <c r="K155" s="205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133</v>
      </c>
      <c r="AU155" s="214" t="s">
        <v>85</v>
      </c>
      <c r="AV155" s="14" t="s">
        <v>85</v>
      </c>
      <c r="AW155" s="14" t="s">
        <v>37</v>
      </c>
      <c r="AX155" s="14" t="s">
        <v>75</v>
      </c>
      <c r="AY155" s="214" t="s">
        <v>122</v>
      </c>
    </row>
    <row r="156" spans="1:65" s="14" customFormat="1" ht="11.25">
      <c r="B156" s="204"/>
      <c r="C156" s="205"/>
      <c r="D156" s="195" t="s">
        <v>133</v>
      </c>
      <c r="E156" s="206" t="s">
        <v>19</v>
      </c>
      <c r="F156" s="207" t="s">
        <v>222</v>
      </c>
      <c r="G156" s="205"/>
      <c r="H156" s="208">
        <v>100.8</v>
      </c>
      <c r="I156" s="209"/>
      <c r="J156" s="205"/>
      <c r="K156" s="205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133</v>
      </c>
      <c r="AU156" s="214" t="s">
        <v>85</v>
      </c>
      <c r="AV156" s="14" t="s">
        <v>85</v>
      </c>
      <c r="AW156" s="14" t="s">
        <v>37</v>
      </c>
      <c r="AX156" s="14" t="s">
        <v>75</v>
      </c>
      <c r="AY156" s="214" t="s">
        <v>122</v>
      </c>
    </row>
    <row r="157" spans="1:65" s="14" customFormat="1" ht="11.25">
      <c r="B157" s="204"/>
      <c r="C157" s="205"/>
      <c r="D157" s="195" t="s">
        <v>133</v>
      </c>
      <c r="E157" s="206" t="s">
        <v>19</v>
      </c>
      <c r="F157" s="207" t="s">
        <v>223</v>
      </c>
      <c r="G157" s="205"/>
      <c r="H157" s="208">
        <v>17.28</v>
      </c>
      <c r="I157" s="209"/>
      <c r="J157" s="205"/>
      <c r="K157" s="205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133</v>
      </c>
      <c r="AU157" s="214" t="s">
        <v>85</v>
      </c>
      <c r="AV157" s="14" t="s">
        <v>85</v>
      </c>
      <c r="AW157" s="14" t="s">
        <v>37</v>
      </c>
      <c r="AX157" s="14" t="s">
        <v>75</v>
      </c>
      <c r="AY157" s="214" t="s">
        <v>122</v>
      </c>
    </row>
    <row r="158" spans="1:65" s="16" customFormat="1" ht="11.25">
      <c r="B158" s="226"/>
      <c r="C158" s="227"/>
      <c r="D158" s="195" t="s">
        <v>133</v>
      </c>
      <c r="E158" s="228" t="s">
        <v>19</v>
      </c>
      <c r="F158" s="229" t="s">
        <v>160</v>
      </c>
      <c r="G158" s="227"/>
      <c r="H158" s="230">
        <v>2076.6240000000003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AT158" s="236" t="s">
        <v>133</v>
      </c>
      <c r="AU158" s="236" t="s">
        <v>85</v>
      </c>
      <c r="AV158" s="16" t="s">
        <v>129</v>
      </c>
      <c r="AW158" s="16" t="s">
        <v>37</v>
      </c>
      <c r="AX158" s="16" t="s">
        <v>83</v>
      </c>
      <c r="AY158" s="236" t="s">
        <v>122</v>
      </c>
    </row>
    <row r="159" spans="1:65" s="2" customFormat="1" ht="24.2" customHeight="1">
      <c r="A159" s="36"/>
      <c r="B159" s="37"/>
      <c r="C159" s="175" t="s">
        <v>224</v>
      </c>
      <c r="D159" s="175" t="s">
        <v>124</v>
      </c>
      <c r="E159" s="176" t="s">
        <v>225</v>
      </c>
      <c r="F159" s="177" t="s">
        <v>226</v>
      </c>
      <c r="G159" s="178" t="s">
        <v>150</v>
      </c>
      <c r="H159" s="179">
        <v>1153.68</v>
      </c>
      <c r="I159" s="180"/>
      <c r="J159" s="181">
        <f>ROUND(I159*H159,2)</f>
        <v>0</v>
      </c>
      <c r="K159" s="177" t="s">
        <v>128</v>
      </c>
      <c r="L159" s="41"/>
      <c r="M159" s="182" t="s">
        <v>19</v>
      </c>
      <c r="N159" s="183" t="s">
        <v>46</v>
      </c>
      <c r="O159" s="66"/>
      <c r="P159" s="184">
        <f>O159*H159</f>
        <v>0</v>
      </c>
      <c r="Q159" s="184">
        <v>0</v>
      </c>
      <c r="R159" s="184">
        <f>Q159*H159</f>
        <v>0</v>
      </c>
      <c r="S159" s="184">
        <v>0</v>
      </c>
      <c r="T159" s="185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86" t="s">
        <v>129</v>
      </c>
      <c r="AT159" s="186" t="s">
        <v>124</v>
      </c>
      <c r="AU159" s="186" t="s">
        <v>85</v>
      </c>
      <c r="AY159" s="19" t="s">
        <v>122</v>
      </c>
      <c r="BE159" s="187">
        <f>IF(N159="základní",J159,0)</f>
        <v>0</v>
      </c>
      <c r="BF159" s="187">
        <f>IF(N159="snížená",J159,0)</f>
        <v>0</v>
      </c>
      <c r="BG159" s="187">
        <f>IF(N159="zákl. přenesená",J159,0)</f>
        <v>0</v>
      </c>
      <c r="BH159" s="187">
        <f>IF(N159="sníž. přenesená",J159,0)</f>
        <v>0</v>
      </c>
      <c r="BI159" s="187">
        <f>IF(N159="nulová",J159,0)</f>
        <v>0</v>
      </c>
      <c r="BJ159" s="19" t="s">
        <v>83</v>
      </c>
      <c r="BK159" s="187">
        <f>ROUND(I159*H159,2)</f>
        <v>0</v>
      </c>
      <c r="BL159" s="19" t="s">
        <v>129</v>
      </c>
      <c r="BM159" s="186" t="s">
        <v>227</v>
      </c>
    </row>
    <row r="160" spans="1:65" s="2" customFormat="1" ht="11.25">
      <c r="A160" s="36"/>
      <c r="B160" s="37"/>
      <c r="C160" s="38"/>
      <c r="D160" s="188" t="s">
        <v>131</v>
      </c>
      <c r="E160" s="38"/>
      <c r="F160" s="189" t="s">
        <v>228</v>
      </c>
      <c r="G160" s="38"/>
      <c r="H160" s="38"/>
      <c r="I160" s="190"/>
      <c r="J160" s="38"/>
      <c r="K160" s="38"/>
      <c r="L160" s="41"/>
      <c r="M160" s="191"/>
      <c r="N160" s="192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131</v>
      </c>
      <c r="AU160" s="19" t="s">
        <v>85</v>
      </c>
    </row>
    <row r="161" spans="1:65" s="14" customFormat="1" ht="11.25">
      <c r="B161" s="204"/>
      <c r="C161" s="205"/>
      <c r="D161" s="195" t="s">
        <v>133</v>
      </c>
      <c r="E161" s="206" t="s">
        <v>19</v>
      </c>
      <c r="F161" s="207" t="s">
        <v>195</v>
      </c>
      <c r="G161" s="205"/>
      <c r="H161" s="208">
        <v>507.48</v>
      </c>
      <c r="I161" s="209"/>
      <c r="J161" s="205"/>
      <c r="K161" s="205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133</v>
      </c>
      <c r="AU161" s="214" t="s">
        <v>85</v>
      </c>
      <c r="AV161" s="14" t="s">
        <v>85</v>
      </c>
      <c r="AW161" s="14" t="s">
        <v>37</v>
      </c>
      <c r="AX161" s="14" t="s">
        <v>75</v>
      </c>
      <c r="AY161" s="214" t="s">
        <v>122</v>
      </c>
    </row>
    <row r="162" spans="1:65" s="14" customFormat="1" ht="11.25">
      <c r="B162" s="204"/>
      <c r="C162" s="205"/>
      <c r="D162" s="195" t="s">
        <v>133</v>
      </c>
      <c r="E162" s="206" t="s">
        <v>19</v>
      </c>
      <c r="F162" s="207" t="s">
        <v>196</v>
      </c>
      <c r="G162" s="205"/>
      <c r="H162" s="208">
        <v>580.6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133</v>
      </c>
      <c r="AU162" s="214" t="s">
        <v>85</v>
      </c>
      <c r="AV162" s="14" t="s">
        <v>85</v>
      </c>
      <c r="AW162" s="14" t="s">
        <v>37</v>
      </c>
      <c r="AX162" s="14" t="s">
        <v>75</v>
      </c>
      <c r="AY162" s="214" t="s">
        <v>122</v>
      </c>
    </row>
    <row r="163" spans="1:65" s="14" customFormat="1" ht="11.25">
      <c r="B163" s="204"/>
      <c r="C163" s="205"/>
      <c r="D163" s="195" t="s">
        <v>133</v>
      </c>
      <c r="E163" s="206" t="s">
        <v>19</v>
      </c>
      <c r="F163" s="207" t="s">
        <v>197</v>
      </c>
      <c r="G163" s="205"/>
      <c r="H163" s="208">
        <v>56</v>
      </c>
      <c r="I163" s="209"/>
      <c r="J163" s="205"/>
      <c r="K163" s="205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133</v>
      </c>
      <c r="AU163" s="214" t="s">
        <v>85</v>
      </c>
      <c r="AV163" s="14" t="s">
        <v>85</v>
      </c>
      <c r="AW163" s="14" t="s">
        <v>37</v>
      </c>
      <c r="AX163" s="14" t="s">
        <v>75</v>
      </c>
      <c r="AY163" s="214" t="s">
        <v>122</v>
      </c>
    </row>
    <row r="164" spans="1:65" s="14" customFormat="1" ht="11.25">
      <c r="B164" s="204"/>
      <c r="C164" s="205"/>
      <c r="D164" s="195" t="s">
        <v>133</v>
      </c>
      <c r="E164" s="206" t="s">
        <v>19</v>
      </c>
      <c r="F164" s="207" t="s">
        <v>198</v>
      </c>
      <c r="G164" s="205"/>
      <c r="H164" s="208">
        <v>9.6</v>
      </c>
      <c r="I164" s="209"/>
      <c r="J164" s="205"/>
      <c r="K164" s="205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133</v>
      </c>
      <c r="AU164" s="214" t="s">
        <v>85</v>
      </c>
      <c r="AV164" s="14" t="s">
        <v>85</v>
      </c>
      <c r="AW164" s="14" t="s">
        <v>37</v>
      </c>
      <c r="AX164" s="14" t="s">
        <v>75</v>
      </c>
      <c r="AY164" s="214" t="s">
        <v>122</v>
      </c>
    </row>
    <row r="165" spans="1:65" s="16" customFormat="1" ht="11.25">
      <c r="B165" s="226"/>
      <c r="C165" s="227"/>
      <c r="D165" s="195" t="s">
        <v>133</v>
      </c>
      <c r="E165" s="228" t="s">
        <v>19</v>
      </c>
      <c r="F165" s="229" t="s">
        <v>160</v>
      </c>
      <c r="G165" s="227"/>
      <c r="H165" s="230">
        <v>1153.6799999999998</v>
      </c>
      <c r="I165" s="231"/>
      <c r="J165" s="227"/>
      <c r="K165" s="227"/>
      <c r="L165" s="232"/>
      <c r="M165" s="233"/>
      <c r="N165" s="234"/>
      <c r="O165" s="234"/>
      <c r="P165" s="234"/>
      <c r="Q165" s="234"/>
      <c r="R165" s="234"/>
      <c r="S165" s="234"/>
      <c r="T165" s="235"/>
      <c r="AT165" s="236" t="s">
        <v>133</v>
      </c>
      <c r="AU165" s="236" t="s">
        <v>85</v>
      </c>
      <c r="AV165" s="16" t="s">
        <v>129</v>
      </c>
      <c r="AW165" s="16" t="s">
        <v>37</v>
      </c>
      <c r="AX165" s="16" t="s">
        <v>83</v>
      </c>
      <c r="AY165" s="236" t="s">
        <v>122</v>
      </c>
    </row>
    <row r="166" spans="1:65" s="2" customFormat="1" ht="24.2" customHeight="1">
      <c r="A166" s="36"/>
      <c r="B166" s="37"/>
      <c r="C166" s="175" t="s">
        <v>8</v>
      </c>
      <c r="D166" s="175" t="s">
        <v>124</v>
      </c>
      <c r="E166" s="176" t="s">
        <v>229</v>
      </c>
      <c r="F166" s="177" t="s">
        <v>230</v>
      </c>
      <c r="G166" s="178" t="s">
        <v>150</v>
      </c>
      <c r="H166" s="179">
        <v>50.4</v>
      </c>
      <c r="I166" s="180"/>
      <c r="J166" s="181">
        <f>ROUND(I166*H166,2)</f>
        <v>0</v>
      </c>
      <c r="K166" s="177" t="s">
        <v>128</v>
      </c>
      <c r="L166" s="41"/>
      <c r="M166" s="182" t="s">
        <v>19</v>
      </c>
      <c r="N166" s="183" t="s">
        <v>46</v>
      </c>
      <c r="O166" s="66"/>
      <c r="P166" s="184">
        <f>O166*H166</f>
        <v>0</v>
      </c>
      <c r="Q166" s="184">
        <v>0</v>
      </c>
      <c r="R166" s="184">
        <f>Q166*H166</f>
        <v>0</v>
      </c>
      <c r="S166" s="184">
        <v>0</v>
      </c>
      <c r="T166" s="185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86" t="s">
        <v>129</v>
      </c>
      <c r="AT166" s="186" t="s">
        <v>124</v>
      </c>
      <c r="AU166" s="186" t="s">
        <v>85</v>
      </c>
      <c r="AY166" s="19" t="s">
        <v>122</v>
      </c>
      <c r="BE166" s="187">
        <f>IF(N166="základní",J166,0)</f>
        <v>0</v>
      </c>
      <c r="BF166" s="187">
        <f>IF(N166="snížená",J166,0)</f>
        <v>0</v>
      </c>
      <c r="BG166" s="187">
        <f>IF(N166="zákl. přenesená",J166,0)</f>
        <v>0</v>
      </c>
      <c r="BH166" s="187">
        <f>IF(N166="sníž. přenesená",J166,0)</f>
        <v>0</v>
      </c>
      <c r="BI166" s="187">
        <f>IF(N166="nulová",J166,0)</f>
        <v>0</v>
      </c>
      <c r="BJ166" s="19" t="s">
        <v>83</v>
      </c>
      <c r="BK166" s="187">
        <f>ROUND(I166*H166,2)</f>
        <v>0</v>
      </c>
      <c r="BL166" s="19" t="s">
        <v>129</v>
      </c>
      <c r="BM166" s="186" t="s">
        <v>231</v>
      </c>
    </row>
    <row r="167" spans="1:65" s="2" customFormat="1" ht="11.25">
      <c r="A167" s="36"/>
      <c r="B167" s="37"/>
      <c r="C167" s="38"/>
      <c r="D167" s="188" t="s">
        <v>131</v>
      </c>
      <c r="E167" s="38"/>
      <c r="F167" s="189" t="s">
        <v>232</v>
      </c>
      <c r="G167" s="38"/>
      <c r="H167" s="38"/>
      <c r="I167" s="190"/>
      <c r="J167" s="38"/>
      <c r="K167" s="38"/>
      <c r="L167" s="41"/>
      <c r="M167" s="191"/>
      <c r="N167" s="192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131</v>
      </c>
      <c r="AU167" s="19" t="s">
        <v>85</v>
      </c>
    </row>
    <row r="168" spans="1:65" s="14" customFormat="1" ht="11.25">
      <c r="B168" s="204"/>
      <c r="C168" s="205"/>
      <c r="D168" s="195" t="s">
        <v>133</v>
      </c>
      <c r="E168" s="206" t="s">
        <v>19</v>
      </c>
      <c r="F168" s="207" t="s">
        <v>233</v>
      </c>
      <c r="G168" s="205"/>
      <c r="H168" s="208">
        <v>50.4</v>
      </c>
      <c r="I168" s="209"/>
      <c r="J168" s="205"/>
      <c r="K168" s="205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133</v>
      </c>
      <c r="AU168" s="214" t="s">
        <v>85</v>
      </c>
      <c r="AV168" s="14" t="s">
        <v>85</v>
      </c>
      <c r="AW168" s="14" t="s">
        <v>37</v>
      </c>
      <c r="AX168" s="14" t="s">
        <v>83</v>
      </c>
      <c r="AY168" s="214" t="s">
        <v>122</v>
      </c>
    </row>
    <row r="169" spans="1:65" s="2" customFormat="1" ht="37.9" customHeight="1">
      <c r="A169" s="36"/>
      <c r="B169" s="37"/>
      <c r="C169" s="175" t="s">
        <v>234</v>
      </c>
      <c r="D169" s="175" t="s">
        <v>124</v>
      </c>
      <c r="E169" s="176" t="s">
        <v>235</v>
      </c>
      <c r="F169" s="177" t="s">
        <v>236</v>
      </c>
      <c r="G169" s="178" t="s">
        <v>150</v>
      </c>
      <c r="H169" s="179">
        <v>5.6</v>
      </c>
      <c r="I169" s="180"/>
      <c r="J169" s="181">
        <f>ROUND(I169*H169,2)</f>
        <v>0</v>
      </c>
      <c r="K169" s="177" t="s">
        <v>128</v>
      </c>
      <c r="L169" s="41"/>
      <c r="M169" s="182" t="s">
        <v>19</v>
      </c>
      <c r="N169" s="183" t="s">
        <v>46</v>
      </c>
      <c r="O169" s="66"/>
      <c r="P169" s="184">
        <f>O169*H169</f>
        <v>0</v>
      </c>
      <c r="Q169" s="184">
        <v>0</v>
      </c>
      <c r="R169" s="184">
        <f>Q169*H169</f>
        <v>0</v>
      </c>
      <c r="S169" s="184">
        <v>0</v>
      </c>
      <c r="T169" s="18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86" t="s">
        <v>129</v>
      </c>
      <c r="AT169" s="186" t="s">
        <v>124</v>
      </c>
      <c r="AU169" s="186" t="s">
        <v>85</v>
      </c>
      <c r="AY169" s="19" t="s">
        <v>122</v>
      </c>
      <c r="BE169" s="187">
        <f>IF(N169="základní",J169,0)</f>
        <v>0</v>
      </c>
      <c r="BF169" s="187">
        <f>IF(N169="snížená",J169,0)</f>
        <v>0</v>
      </c>
      <c r="BG169" s="187">
        <f>IF(N169="zákl. přenesená",J169,0)</f>
        <v>0</v>
      </c>
      <c r="BH169" s="187">
        <f>IF(N169="sníž. přenesená",J169,0)</f>
        <v>0</v>
      </c>
      <c r="BI169" s="187">
        <f>IF(N169="nulová",J169,0)</f>
        <v>0</v>
      </c>
      <c r="BJ169" s="19" t="s">
        <v>83</v>
      </c>
      <c r="BK169" s="187">
        <f>ROUND(I169*H169,2)</f>
        <v>0</v>
      </c>
      <c r="BL169" s="19" t="s">
        <v>129</v>
      </c>
      <c r="BM169" s="186" t="s">
        <v>237</v>
      </c>
    </row>
    <row r="170" spans="1:65" s="2" customFormat="1" ht="11.25">
      <c r="A170" s="36"/>
      <c r="B170" s="37"/>
      <c r="C170" s="38"/>
      <c r="D170" s="188" t="s">
        <v>131</v>
      </c>
      <c r="E170" s="38"/>
      <c r="F170" s="189" t="s">
        <v>238</v>
      </c>
      <c r="G170" s="38"/>
      <c r="H170" s="38"/>
      <c r="I170" s="190"/>
      <c r="J170" s="38"/>
      <c r="K170" s="38"/>
      <c r="L170" s="41"/>
      <c r="M170" s="191"/>
      <c r="N170" s="192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131</v>
      </c>
      <c r="AU170" s="19" t="s">
        <v>85</v>
      </c>
    </row>
    <row r="171" spans="1:65" s="13" customFormat="1" ht="11.25">
      <c r="B171" s="193"/>
      <c r="C171" s="194"/>
      <c r="D171" s="195" t="s">
        <v>133</v>
      </c>
      <c r="E171" s="196" t="s">
        <v>19</v>
      </c>
      <c r="F171" s="197" t="s">
        <v>239</v>
      </c>
      <c r="G171" s="194"/>
      <c r="H171" s="196" t="s">
        <v>19</v>
      </c>
      <c r="I171" s="198"/>
      <c r="J171" s="194"/>
      <c r="K171" s="194"/>
      <c r="L171" s="199"/>
      <c r="M171" s="200"/>
      <c r="N171" s="201"/>
      <c r="O171" s="201"/>
      <c r="P171" s="201"/>
      <c r="Q171" s="201"/>
      <c r="R171" s="201"/>
      <c r="S171" s="201"/>
      <c r="T171" s="202"/>
      <c r="AT171" s="203" t="s">
        <v>133</v>
      </c>
      <c r="AU171" s="203" t="s">
        <v>85</v>
      </c>
      <c r="AV171" s="13" t="s">
        <v>83</v>
      </c>
      <c r="AW171" s="13" t="s">
        <v>37</v>
      </c>
      <c r="AX171" s="13" t="s">
        <v>75</v>
      </c>
      <c r="AY171" s="203" t="s">
        <v>122</v>
      </c>
    </row>
    <row r="172" spans="1:65" s="14" customFormat="1" ht="11.25">
      <c r="B172" s="204"/>
      <c r="C172" s="205"/>
      <c r="D172" s="195" t="s">
        <v>133</v>
      </c>
      <c r="E172" s="206" t="s">
        <v>19</v>
      </c>
      <c r="F172" s="207" t="s">
        <v>240</v>
      </c>
      <c r="G172" s="205"/>
      <c r="H172" s="208">
        <v>5.6</v>
      </c>
      <c r="I172" s="209"/>
      <c r="J172" s="205"/>
      <c r="K172" s="205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133</v>
      </c>
      <c r="AU172" s="214" t="s">
        <v>85</v>
      </c>
      <c r="AV172" s="14" t="s">
        <v>85</v>
      </c>
      <c r="AW172" s="14" t="s">
        <v>37</v>
      </c>
      <c r="AX172" s="14" t="s">
        <v>83</v>
      </c>
      <c r="AY172" s="214" t="s">
        <v>122</v>
      </c>
    </row>
    <row r="173" spans="1:65" s="2" customFormat="1" ht="16.5" customHeight="1">
      <c r="A173" s="36"/>
      <c r="B173" s="37"/>
      <c r="C173" s="237" t="s">
        <v>241</v>
      </c>
      <c r="D173" s="237" t="s">
        <v>242</v>
      </c>
      <c r="E173" s="238" t="s">
        <v>243</v>
      </c>
      <c r="F173" s="239" t="s">
        <v>244</v>
      </c>
      <c r="G173" s="240" t="s">
        <v>217</v>
      </c>
      <c r="H173" s="241">
        <v>120.96</v>
      </c>
      <c r="I173" s="242"/>
      <c r="J173" s="243">
        <f>ROUND(I173*H173,2)</f>
        <v>0</v>
      </c>
      <c r="K173" s="239" t="s">
        <v>128</v>
      </c>
      <c r="L173" s="244"/>
      <c r="M173" s="245" t="s">
        <v>19</v>
      </c>
      <c r="N173" s="246" t="s">
        <v>46</v>
      </c>
      <c r="O173" s="66"/>
      <c r="P173" s="184">
        <f>O173*H173</f>
        <v>0</v>
      </c>
      <c r="Q173" s="184">
        <v>1</v>
      </c>
      <c r="R173" s="184">
        <f>Q173*H173</f>
        <v>120.96</v>
      </c>
      <c r="S173" s="184">
        <v>0</v>
      </c>
      <c r="T173" s="185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86" t="s">
        <v>179</v>
      </c>
      <c r="AT173" s="186" t="s">
        <v>242</v>
      </c>
      <c r="AU173" s="186" t="s">
        <v>85</v>
      </c>
      <c r="AY173" s="19" t="s">
        <v>122</v>
      </c>
      <c r="BE173" s="187">
        <f>IF(N173="základní",J173,0)</f>
        <v>0</v>
      </c>
      <c r="BF173" s="187">
        <f>IF(N173="snížená",J173,0)</f>
        <v>0</v>
      </c>
      <c r="BG173" s="187">
        <f>IF(N173="zákl. přenesená",J173,0)</f>
        <v>0</v>
      </c>
      <c r="BH173" s="187">
        <f>IF(N173="sníž. přenesená",J173,0)</f>
        <v>0</v>
      </c>
      <c r="BI173" s="187">
        <f>IF(N173="nulová",J173,0)</f>
        <v>0</v>
      </c>
      <c r="BJ173" s="19" t="s">
        <v>83</v>
      </c>
      <c r="BK173" s="187">
        <f>ROUND(I173*H173,2)</f>
        <v>0</v>
      </c>
      <c r="BL173" s="19" t="s">
        <v>129</v>
      </c>
      <c r="BM173" s="186" t="s">
        <v>245</v>
      </c>
    </row>
    <row r="174" spans="1:65" s="14" customFormat="1" ht="11.25">
      <c r="B174" s="204"/>
      <c r="C174" s="205"/>
      <c r="D174" s="195" t="s">
        <v>133</v>
      </c>
      <c r="E174" s="206" t="s">
        <v>19</v>
      </c>
      <c r="F174" s="207" t="s">
        <v>246</v>
      </c>
      <c r="G174" s="205"/>
      <c r="H174" s="208">
        <v>10.08</v>
      </c>
      <c r="I174" s="209"/>
      <c r="J174" s="205"/>
      <c r="K174" s="205"/>
      <c r="L174" s="210"/>
      <c r="M174" s="211"/>
      <c r="N174" s="212"/>
      <c r="O174" s="212"/>
      <c r="P174" s="212"/>
      <c r="Q174" s="212"/>
      <c r="R174" s="212"/>
      <c r="S174" s="212"/>
      <c r="T174" s="213"/>
      <c r="AT174" s="214" t="s">
        <v>133</v>
      </c>
      <c r="AU174" s="214" t="s">
        <v>85</v>
      </c>
      <c r="AV174" s="14" t="s">
        <v>85</v>
      </c>
      <c r="AW174" s="14" t="s">
        <v>37</v>
      </c>
      <c r="AX174" s="14" t="s">
        <v>75</v>
      </c>
      <c r="AY174" s="214" t="s">
        <v>122</v>
      </c>
    </row>
    <row r="175" spans="1:65" s="14" customFormat="1" ht="11.25">
      <c r="B175" s="204"/>
      <c r="C175" s="205"/>
      <c r="D175" s="195" t="s">
        <v>133</v>
      </c>
      <c r="E175" s="206" t="s">
        <v>19</v>
      </c>
      <c r="F175" s="207" t="s">
        <v>233</v>
      </c>
      <c r="G175" s="205"/>
      <c r="H175" s="208">
        <v>50.4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133</v>
      </c>
      <c r="AU175" s="214" t="s">
        <v>85</v>
      </c>
      <c r="AV175" s="14" t="s">
        <v>85</v>
      </c>
      <c r="AW175" s="14" t="s">
        <v>37</v>
      </c>
      <c r="AX175" s="14" t="s">
        <v>75</v>
      </c>
      <c r="AY175" s="214" t="s">
        <v>122</v>
      </c>
    </row>
    <row r="176" spans="1:65" s="16" customFormat="1" ht="11.25">
      <c r="B176" s="226"/>
      <c r="C176" s="227"/>
      <c r="D176" s="195" t="s">
        <v>133</v>
      </c>
      <c r="E176" s="228" t="s">
        <v>19</v>
      </c>
      <c r="F176" s="229" t="s">
        <v>160</v>
      </c>
      <c r="G176" s="227"/>
      <c r="H176" s="230">
        <v>60.48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AT176" s="236" t="s">
        <v>133</v>
      </c>
      <c r="AU176" s="236" t="s">
        <v>85</v>
      </c>
      <c r="AV176" s="16" t="s">
        <v>129</v>
      </c>
      <c r="AW176" s="16" t="s">
        <v>37</v>
      </c>
      <c r="AX176" s="16" t="s">
        <v>83</v>
      </c>
      <c r="AY176" s="236" t="s">
        <v>122</v>
      </c>
    </row>
    <row r="177" spans="1:65" s="14" customFormat="1" ht="11.25">
      <c r="B177" s="204"/>
      <c r="C177" s="205"/>
      <c r="D177" s="195" t="s">
        <v>133</v>
      </c>
      <c r="E177" s="205"/>
      <c r="F177" s="207" t="s">
        <v>247</v>
      </c>
      <c r="G177" s="205"/>
      <c r="H177" s="208">
        <v>120.96</v>
      </c>
      <c r="I177" s="209"/>
      <c r="J177" s="205"/>
      <c r="K177" s="205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133</v>
      </c>
      <c r="AU177" s="214" t="s">
        <v>85</v>
      </c>
      <c r="AV177" s="14" t="s">
        <v>85</v>
      </c>
      <c r="AW177" s="14" t="s">
        <v>4</v>
      </c>
      <c r="AX177" s="14" t="s">
        <v>83</v>
      </c>
      <c r="AY177" s="214" t="s">
        <v>122</v>
      </c>
    </row>
    <row r="178" spans="1:65" s="2" customFormat="1" ht="37.9" customHeight="1">
      <c r="A178" s="36"/>
      <c r="B178" s="37"/>
      <c r="C178" s="175" t="s">
        <v>248</v>
      </c>
      <c r="D178" s="175" t="s">
        <v>124</v>
      </c>
      <c r="E178" s="176" t="s">
        <v>249</v>
      </c>
      <c r="F178" s="177" t="s">
        <v>250</v>
      </c>
      <c r="G178" s="178" t="s">
        <v>150</v>
      </c>
      <c r="H178" s="179">
        <v>7.84</v>
      </c>
      <c r="I178" s="180"/>
      <c r="J178" s="181">
        <f>ROUND(I178*H178,2)</f>
        <v>0</v>
      </c>
      <c r="K178" s="177" t="s">
        <v>128</v>
      </c>
      <c r="L178" s="41"/>
      <c r="M178" s="182" t="s">
        <v>19</v>
      </c>
      <c r="N178" s="183" t="s">
        <v>46</v>
      </c>
      <c r="O178" s="66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129</v>
      </c>
      <c r="AT178" s="186" t="s">
        <v>124</v>
      </c>
      <c r="AU178" s="186" t="s">
        <v>85</v>
      </c>
      <c r="AY178" s="19" t="s">
        <v>122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83</v>
      </c>
      <c r="BK178" s="187">
        <f>ROUND(I178*H178,2)</f>
        <v>0</v>
      </c>
      <c r="BL178" s="19" t="s">
        <v>129</v>
      </c>
      <c r="BM178" s="186" t="s">
        <v>251</v>
      </c>
    </row>
    <row r="179" spans="1:65" s="2" customFormat="1" ht="11.25">
      <c r="A179" s="36"/>
      <c r="B179" s="37"/>
      <c r="C179" s="38"/>
      <c r="D179" s="188" t="s">
        <v>131</v>
      </c>
      <c r="E179" s="38"/>
      <c r="F179" s="189" t="s">
        <v>252</v>
      </c>
      <c r="G179" s="38"/>
      <c r="H179" s="38"/>
      <c r="I179" s="190"/>
      <c r="J179" s="38"/>
      <c r="K179" s="38"/>
      <c r="L179" s="41"/>
      <c r="M179" s="191"/>
      <c r="N179" s="192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131</v>
      </c>
      <c r="AU179" s="19" t="s">
        <v>85</v>
      </c>
    </row>
    <row r="180" spans="1:65" s="13" customFormat="1" ht="11.25">
      <c r="B180" s="193"/>
      <c r="C180" s="194"/>
      <c r="D180" s="195" t="s">
        <v>133</v>
      </c>
      <c r="E180" s="196" t="s">
        <v>19</v>
      </c>
      <c r="F180" s="197" t="s">
        <v>134</v>
      </c>
      <c r="G180" s="194"/>
      <c r="H180" s="196" t="s">
        <v>19</v>
      </c>
      <c r="I180" s="198"/>
      <c r="J180" s="194"/>
      <c r="K180" s="194"/>
      <c r="L180" s="199"/>
      <c r="M180" s="200"/>
      <c r="N180" s="201"/>
      <c r="O180" s="201"/>
      <c r="P180" s="201"/>
      <c r="Q180" s="201"/>
      <c r="R180" s="201"/>
      <c r="S180" s="201"/>
      <c r="T180" s="202"/>
      <c r="AT180" s="203" t="s">
        <v>133</v>
      </c>
      <c r="AU180" s="203" t="s">
        <v>85</v>
      </c>
      <c r="AV180" s="13" t="s">
        <v>83</v>
      </c>
      <c r="AW180" s="13" t="s">
        <v>37</v>
      </c>
      <c r="AX180" s="13" t="s">
        <v>75</v>
      </c>
      <c r="AY180" s="203" t="s">
        <v>122</v>
      </c>
    </row>
    <row r="181" spans="1:65" s="14" customFormat="1" ht="11.25">
      <c r="B181" s="204"/>
      <c r="C181" s="205"/>
      <c r="D181" s="195" t="s">
        <v>133</v>
      </c>
      <c r="E181" s="206" t="s">
        <v>19</v>
      </c>
      <c r="F181" s="207" t="s">
        <v>253</v>
      </c>
      <c r="G181" s="205"/>
      <c r="H181" s="208">
        <v>7.84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133</v>
      </c>
      <c r="AU181" s="214" t="s">
        <v>85</v>
      </c>
      <c r="AV181" s="14" t="s">
        <v>85</v>
      </c>
      <c r="AW181" s="14" t="s">
        <v>37</v>
      </c>
      <c r="AX181" s="14" t="s">
        <v>83</v>
      </c>
      <c r="AY181" s="214" t="s">
        <v>122</v>
      </c>
    </row>
    <row r="182" spans="1:65" s="2" customFormat="1" ht="16.5" customHeight="1">
      <c r="A182" s="36"/>
      <c r="B182" s="37"/>
      <c r="C182" s="237" t="s">
        <v>254</v>
      </c>
      <c r="D182" s="237" t="s">
        <v>242</v>
      </c>
      <c r="E182" s="238" t="s">
        <v>255</v>
      </c>
      <c r="F182" s="239" t="s">
        <v>244</v>
      </c>
      <c r="G182" s="240" t="s">
        <v>217</v>
      </c>
      <c r="H182" s="241">
        <v>14.112</v>
      </c>
      <c r="I182" s="242"/>
      <c r="J182" s="243">
        <f>ROUND(I182*H182,2)</f>
        <v>0</v>
      </c>
      <c r="K182" s="239" t="s">
        <v>128</v>
      </c>
      <c r="L182" s="244"/>
      <c r="M182" s="245" t="s">
        <v>19</v>
      </c>
      <c r="N182" s="246" t="s">
        <v>46</v>
      </c>
      <c r="O182" s="66"/>
      <c r="P182" s="184">
        <f>O182*H182</f>
        <v>0</v>
      </c>
      <c r="Q182" s="184">
        <v>1</v>
      </c>
      <c r="R182" s="184">
        <f>Q182*H182</f>
        <v>14.112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179</v>
      </c>
      <c r="AT182" s="186" t="s">
        <v>242</v>
      </c>
      <c r="AU182" s="186" t="s">
        <v>85</v>
      </c>
      <c r="AY182" s="19" t="s">
        <v>122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129</v>
      </c>
      <c r="BM182" s="186" t="s">
        <v>256</v>
      </c>
    </row>
    <row r="183" spans="1:65" s="14" customFormat="1" ht="11.25">
      <c r="B183" s="204"/>
      <c r="C183" s="205"/>
      <c r="D183" s="195" t="s">
        <v>133</v>
      </c>
      <c r="E183" s="206" t="s">
        <v>19</v>
      </c>
      <c r="F183" s="207" t="s">
        <v>257</v>
      </c>
      <c r="G183" s="205"/>
      <c r="H183" s="208">
        <v>14.112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133</v>
      </c>
      <c r="AU183" s="214" t="s">
        <v>85</v>
      </c>
      <c r="AV183" s="14" t="s">
        <v>85</v>
      </c>
      <c r="AW183" s="14" t="s">
        <v>37</v>
      </c>
      <c r="AX183" s="14" t="s">
        <v>75</v>
      </c>
      <c r="AY183" s="214" t="s">
        <v>122</v>
      </c>
    </row>
    <row r="184" spans="1:65" s="16" customFormat="1" ht="11.25">
      <c r="B184" s="226"/>
      <c r="C184" s="227"/>
      <c r="D184" s="195" t="s">
        <v>133</v>
      </c>
      <c r="E184" s="228" t="s">
        <v>19</v>
      </c>
      <c r="F184" s="229" t="s">
        <v>160</v>
      </c>
      <c r="G184" s="227"/>
      <c r="H184" s="230">
        <v>14.112</v>
      </c>
      <c r="I184" s="231"/>
      <c r="J184" s="227"/>
      <c r="K184" s="227"/>
      <c r="L184" s="232"/>
      <c r="M184" s="233"/>
      <c r="N184" s="234"/>
      <c r="O184" s="234"/>
      <c r="P184" s="234"/>
      <c r="Q184" s="234"/>
      <c r="R184" s="234"/>
      <c r="S184" s="234"/>
      <c r="T184" s="235"/>
      <c r="AT184" s="236" t="s">
        <v>133</v>
      </c>
      <c r="AU184" s="236" t="s">
        <v>85</v>
      </c>
      <c r="AV184" s="16" t="s">
        <v>129</v>
      </c>
      <c r="AW184" s="16" t="s">
        <v>37</v>
      </c>
      <c r="AX184" s="16" t="s">
        <v>83</v>
      </c>
      <c r="AY184" s="236" t="s">
        <v>122</v>
      </c>
    </row>
    <row r="185" spans="1:65" s="2" customFormat="1" ht="24.2" customHeight="1">
      <c r="A185" s="36"/>
      <c r="B185" s="37"/>
      <c r="C185" s="175" t="s">
        <v>258</v>
      </c>
      <c r="D185" s="175" t="s">
        <v>124</v>
      </c>
      <c r="E185" s="176" t="s">
        <v>259</v>
      </c>
      <c r="F185" s="177" t="s">
        <v>260</v>
      </c>
      <c r="G185" s="178" t="s">
        <v>127</v>
      </c>
      <c r="H185" s="179">
        <v>1</v>
      </c>
      <c r="I185" s="180"/>
      <c r="J185" s="181">
        <f>ROUND(I185*H185,2)</f>
        <v>0</v>
      </c>
      <c r="K185" s="177" t="s">
        <v>128</v>
      </c>
      <c r="L185" s="41"/>
      <c r="M185" s="182" t="s">
        <v>19</v>
      </c>
      <c r="N185" s="183" t="s">
        <v>46</v>
      </c>
      <c r="O185" s="66"/>
      <c r="P185" s="184">
        <f>O185*H185</f>
        <v>0</v>
      </c>
      <c r="Q185" s="184">
        <v>0</v>
      </c>
      <c r="R185" s="184">
        <f>Q185*H185</f>
        <v>0</v>
      </c>
      <c r="S185" s="184">
        <v>0</v>
      </c>
      <c r="T185" s="185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86" t="s">
        <v>129</v>
      </c>
      <c r="AT185" s="186" t="s">
        <v>124</v>
      </c>
      <c r="AU185" s="186" t="s">
        <v>85</v>
      </c>
      <c r="AY185" s="19" t="s">
        <v>122</v>
      </c>
      <c r="BE185" s="187">
        <f>IF(N185="základní",J185,0)</f>
        <v>0</v>
      </c>
      <c r="BF185" s="187">
        <f>IF(N185="snížená",J185,0)</f>
        <v>0</v>
      </c>
      <c r="BG185" s="187">
        <f>IF(N185="zákl. přenesená",J185,0)</f>
        <v>0</v>
      </c>
      <c r="BH185" s="187">
        <f>IF(N185="sníž. přenesená",J185,0)</f>
        <v>0</v>
      </c>
      <c r="BI185" s="187">
        <f>IF(N185="nulová",J185,0)</f>
        <v>0</v>
      </c>
      <c r="BJ185" s="19" t="s">
        <v>83</v>
      </c>
      <c r="BK185" s="187">
        <f>ROUND(I185*H185,2)</f>
        <v>0</v>
      </c>
      <c r="BL185" s="19" t="s">
        <v>129</v>
      </c>
      <c r="BM185" s="186" t="s">
        <v>261</v>
      </c>
    </row>
    <row r="186" spans="1:65" s="2" customFormat="1" ht="11.25">
      <c r="A186" s="36"/>
      <c r="B186" s="37"/>
      <c r="C186" s="38"/>
      <c r="D186" s="188" t="s">
        <v>131</v>
      </c>
      <c r="E186" s="38"/>
      <c r="F186" s="189" t="s">
        <v>262</v>
      </c>
      <c r="G186" s="38"/>
      <c r="H186" s="38"/>
      <c r="I186" s="190"/>
      <c r="J186" s="38"/>
      <c r="K186" s="38"/>
      <c r="L186" s="41"/>
      <c r="M186" s="191"/>
      <c r="N186" s="192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131</v>
      </c>
      <c r="AU186" s="19" t="s">
        <v>85</v>
      </c>
    </row>
    <row r="187" spans="1:65" s="2" customFormat="1" ht="16.5" customHeight="1">
      <c r="A187" s="36"/>
      <c r="B187" s="37"/>
      <c r="C187" s="237" t="s">
        <v>7</v>
      </c>
      <c r="D187" s="237" t="s">
        <v>242</v>
      </c>
      <c r="E187" s="238" t="s">
        <v>263</v>
      </c>
      <c r="F187" s="239" t="s">
        <v>264</v>
      </c>
      <c r="G187" s="240" t="s">
        <v>217</v>
      </c>
      <c r="H187" s="241">
        <v>1.8</v>
      </c>
      <c r="I187" s="242"/>
      <c r="J187" s="243">
        <f>ROUND(I187*H187,2)</f>
        <v>0</v>
      </c>
      <c r="K187" s="239" t="s">
        <v>128</v>
      </c>
      <c r="L187" s="244"/>
      <c r="M187" s="245" t="s">
        <v>19</v>
      </c>
      <c r="N187" s="246" t="s">
        <v>46</v>
      </c>
      <c r="O187" s="66"/>
      <c r="P187" s="184">
        <f>O187*H187</f>
        <v>0</v>
      </c>
      <c r="Q187" s="184">
        <v>1</v>
      </c>
      <c r="R187" s="184">
        <f>Q187*H187</f>
        <v>1.8</v>
      </c>
      <c r="S187" s="184">
        <v>0</v>
      </c>
      <c r="T187" s="185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86" t="s">
        <v>179</v>
      </c>
      <c r="AT187" s="186" t="s">
        <v>242</v>
      </c>
      <c r="AU187" s="186" t="s">
        <v>85</v>
      </c>
      <c r="AY187" s="19" t="s">
        <v>122</v>
      </c>
      <c r="BE187" s="187">
        <f>IF(N187="základní",J187,0)</f>
        <v>0</v>
      </c>
      <c r="BF187" s="187">
        <f>IF(N187="snížená",J187,0)</f>
        <v>0</v>
      </c>
      <c r="BG187" s="187">
        <f>IF(N187="zákl. přenesená",J187,0)</f>
        <v>0</v>
      </c>
      <c r="BH187" s="187">
        <f>IF(N187="sníž. přenesená",J187,0)</f>
        <v>0</v>
      </c>
      <c r="BI187" s="187">
        <f>IF(N187="nulová",J187,0)</f>
        <v>0</v>
      </c>
      <c r="BJ187" s="19" t="s">
        <v>83</v>
      </c>
      <c r="BK187" s="187">
        <f>ROUND(I187*H187,2)</f>
        <v>0</v>
      </c>
      <c r="BL187" s="19" t="s">
        <v>129</v>
      </c>
      <c r="BM187" s="186" t="s">
        <v>265</v>
      </c>
    </row>
    <row r="188" spans="1:65" s="13" customFormat="1" ht="11.25">
      <c r="B188" s="193"/>
      <c r="C188" s="194"/>
      <c r="D188" s="195" t="s">
        <v>133</v>
      </c>
      <c r="E188" s="196" t="s">
        <v>19</v>
      </c>
      <c r="F188" s="197" t="s">
        <v>134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133</v>
      </c>
      <c r="AU188" s="203" t="s">
        <v>85</v>
      </c>
      <c r="AV188" s="13" t="s">
        <v>83</v>
      </c>
      <c r="AW188" s="13" t="s">
        <v>37</v>
      </c>
      <c r="AX188" s="13" t="s">
        <v>75</v>
      </c>
      <c r="AY188" s="203" t="s">
        <v>122</v>
      </c>
    </row>
    <row r="189" spans="1:65" s="14" customFormat="1" ht="11.25">
      <c r="B189" s="204"/>
      <c r="C189" s="205"/>
      <c r="D189" s="195" t="s">
        <v>133</v>
      </c>
      <c r="E189" s="206" t="s">
        <v>19</v>
      </c>
      <c r="F189" s="207" t="s">
        <v>266</v>
      </c>
      <c r="G189" s="205"/>
      <c r="H189" s="208">
        <v>1.8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133</v>
      </c>
      <c r="AU189" s="214" t="s">
        <v>85</v>
      </c>
      <c r="AV189" s="14" t="s">
        <v>85</v>
      </c>
      <c r="AW189" s="14" t="s">
        <v>37</v>
      </c>
      <c r="AX189" s="14" t="s">
        <v>83</v>
      </c>
      <c r="AY189" s="214" t="s">
        <v>122</v>
      </c>
    </row>
    <row r="190" spans="1:65" s="2" customFormat="1" ht="24.2" customHeight="1">
      <c r="A190" s="36"/>
      <c r="B190" s="37"/>
      <c r="C190" s="175" t="s">
        <v>267</v>
      </c>
      <c r="D190" s="175" t="s">
        <v>124</v>
      </c>
      <c r="E190" s="176" t="s">
        <v>268</v>
      </c>
      <c r="F190" s="177" t="s">
        <v>269</v>
      </c>
      <c r="G190" s="178" t="s">
        <v>127</v>
      </c>
      <c r="H190" s="179">
        <v>18</v>
      </c>
      <c r="I190" s="180"/>
      <c r="J190" s="181">
        <f>ROUND(I190*H190,2)</f>
        <v>0</v>
      </c>
      <c r="K190" s="177" t="s">
        <v>128</v>
      </c>
      <c r="L190" s="41"/>
      <c r="M190" s="182" t="s">
        <v>19</v>
      </c>
      <c r="N190" s="183" t="s">
        <v>46</v>
      </c>
      <c r="O190" s="66"/>
      <c r="P190" s="184">
        <f>O190*H190</f>
        <v>0</v>
      </c>
      <c r="Q190" s="184">
        <v>0</v>
      </c>
      <c r="R190" s="184">
        <f>Q190*H190</f>
        <v>0</v>
      </c>
      <c r="S190" s="184">
        <v>0</v>
      </c>
      <c r="T190" s="185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86" t="s">
        <v>129</v>
      </c>
      <c r="AT190" s="186" t="s">
        <v>124</v>
      </c>
      <c r="AU190" s="186" t="s">
        <v>85</v>
      </c>
      <c r="AY190" s="19" t="s">
        <v>122</v>
      </c>
      <c r="BE190" s="187">
        <f>IF(N190="základní",J190,0)</f>
        <v>0</v>
      </c>
      <c r="BF190" s="187">
        <f>IF(N190="snížená",J190,0)</f>
        <v>0</v>
      </c>
      <c r="BG190" s="187">
        <f>IF(N190="zákl. přenesená",J190,0)</f>
        <v>0</v>
      </c>
      <c r="BH190" s="187">
        <f>IF(N190="sníž. přenesená",J190,0)</f>
        <v>0</v>
      </c>
      <c r="BI190" s="187">
        <f>IF(N190="nulová",J190,0)</f>
        <v>0</v>
      </c>
      <c r="BJ190" s="19" t="s">
        <v>83</v>
      </c>
      <c r="BK190" s="187">
        <f>ROUND(I190*H190,2)</f>
        <v>0</v>
      </c>
      <c r="BL190" s="19" t="s">
        <v>129</v>
      </c>
      <c r="BM190" s="186" t="s">
        <v>270</v>
      </c>
    </row>
    <row r="191" spans="1:65" s="2" customFormat="1" ht="11.25">
      <c r="A191" s="36"/>
      <c r="B191" s="37"/>
      <c r="C191" s="38"/>
      <c r="D191" s="188" t="s">
        <v>131</v>
      </c>
      <c r="E191" s="38"/>
      <c r="F191" s="189" t="s">
        <v>271</v>
      </c>
      <c r="G191" s="38"/>
      <c r="H191" s="38"/>
      <c r="I191" s="190"/>
      <c r="J191" s="38"/>
      <c r="K191" s="38"/>
      <c r="L191" s="41"/>
      <c r="M191" s="191"/>
      <c r="N191" s="192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131</v>
      </c>
      <c r="AU191" s="19" t="s">
        <v>85</v>
      </c>
    </row>
    <row r="192" spans="1:65" s="13" customFormat="1" ht="11.25">
      <c r="B192" s="193"/>
      <c r="C192" s="194"/>
      <c r="D192" s="195" t="s">
        <v>133</v>
      </c>
      <c r="E192" s="196" t="s">
        <v>19</v>
      </c>
      <c r="F192" s="197" t="s">
        <v>134</v>
      </c>
      <c r="G192" s="194"/>
      <c r="H192" s="196" t="s">
        <v>19</v>
      </c>
      <c r="I192" s="198"/>
      <c r="J192" s="194"/>
      <c r="K192" s="194"/>
      <c r="L192" s="199"/>
      <c r="M192" s="200"/>
      <c r="N192" s="201"/>
      <c r="O192" s="201"/>
      <c r="P192" s="201"/>
      <c r="Q192" s="201"/>
      <c r="R192" s="201"/>
      <c r="S192" s="201"/>
      <c r="T192" s="202"/>
      <c r="AT192" s="203" t="s">
        <v>133</v>
      </c>
      <c r="AU192" s="203" t="s">
        <v>85</v>
      </c>
      <c r="AV192" s="13" t="s">
        <v>83</v>
      </c>
      <c r="AW192" s="13" t="s">
        <v>37</v>
      </c>
      <c r="AX192" s="13" t="s">
        <v>75</v>
      </c>
      <c r="AY192" s="203" t="s">
        <v>122</v>
      </c>
    </row>
    <row r="193" spans="1:65" s="14" customFormat="1" ht="11.25">
      <c r="B193" s="204"/>
      <c r="C193" s="205"/>
      <c r="D193" s="195" t="s">
        <v>133</v>
      </c>
      <c r="E193" s="206" t="s">
        <v>19</v>
      </c>
      <c r="F193" s="207" t="s">
        <v>272</v>
      </c>
      <c r="G193" s="205"/>
      <c r="H193" s="208">
        <v>18</v>
      </c>
      <c r="I193" s="209"/>
      <c r="J193" s="205"/>
      <c r="K193" s="205"/>
      <c r="L193" s="210"/>
      <c r="M193" s="211"/>
      <c r="N193" s="212"/>
      <c r="O193" s="212"/>
      <c r="P193" s="212"/>
      <c r="Q193" s="212"/>
      <c r="R193" s="212"/>
      <c r="S193" s="212"/>
      <c r="T193" s="213"/>
      <c r="AT193" s="214" t="s">
        <v>133</v>
      </c>
      <c r="AU193" s="214" t="s">
        <v>85</v>
      </c>
      <c r="AV193" s="14" t="s">
        <v>85</v>
      </c>
      <c r="AW193" s="14" t="s">
        <v>37</v>
      </c>
      <c r="AX193" s="14" t="s">
        <v>83</v>
      </c>
      <c r="AY193" s="214" t="s">
        <v>122</v>
      </c>
    </row>
    <row r="194" spans="1:65" s="2" customFormat="1" ht="16.5" customHeight="1">
      <c r="A194" s="36"/>
      <c r="B194" s="37"/>
      <c r="C194" s="237" t="s">
        <v>273</v>
      </c>
      <c r="D194" s="237" t="s">
        <v>242</v>
      </c>
      <c r="E194" s="238" t="s">
        <v>274</v>
      </c>
      <c r="F194" s="239" t="s">
        <v>275</v>
      </c>
      <c r="G194" s="240" t="s">
        <v>276</v>
      </c>
      <c r="H194" s="241">
        <v>0.432</v>
      </c>
      <c r="I194" s="242"/>
      <c r="J194" s="243">
        <f>ROUND(I194*H194,2)</f>
        <v>0</v>
      </c>
      <c r="K194" s="239" t="s">
        <v>128</v>
      </c>
      <c r="L194" s="244"/>
      <c r="M194" s="245" t="s">
        <v>19</v>
      </c>
      <c r="N194" s="246" t="s">
        <v>46</v>
      </c>
      <c r="O194" s="66"/>
      <c r="P194" s="184">
        <f>O194*H194</f>
        <v>0</v>
      </c>
      <c r="Q194" s="184">
        <v>1E-3</v>
      </c>
      <c r="R194" s="184">
        <f>Q194*H194</f>
        <v>4.3199999999999998E-4</v>
      </c>
      <c r="S194" s="184">
        <v>0</v>
      </c>
      <c r="T194" s="185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86" t="s">
        <v>179</v>
      </c>
      <c r="AT194" s="186" t="s">
        <v>242</v>
      </c>
      <c r="AU194" s="186" t="s">
        <v>85</v>
      </c>
      <c r="AY194" s="19" t="s">
        <v>122</v>
      </c>
      <c r="BE194" s="187">
        <f>IF(N194="základní",J194,0)</f>
        <v>0</v>
      </c>
      <c r="BF194" s="187">
        <f>IF(N194="snížená",J194,0)</f>
        <v>0</v>
      </c>
      <c r="BG194" s="187">
        <f>IF(N194="zákl. přenesená",J194,0)</f>
        <v>0</v>
      </c>
      <c r="BH194" s="187">
        <f>IF(N194="sníž. přenesená",J194,0)</f>
        <v>0</v>
      </c>
      <c r="BI194" s="187">
        <f>IF(N194="nulová",J194,0)</f>
        <v>0</v>
      </c>
      <c r="BJ194" s="19" t="s">
        <v>83</v>
      </c>
      <c r="BK194" s="187">
        <f>ROUND(I194*H194,2)</f>
        <v>0</v>
      </c>
      <c r="BL194" s="19" t="s">
        <v>129</v>
      </c>
      <c r="BM194" s="186" t="s">
        <v>277</v>
      </c>
    </row>
    <row r="195" spans="1:65" s="14" customFormat="1" ht="11.25">
      <c r="B195" s="204"/>
      <c r="C195" s="205"/>
      <c r="D195" s="195" t="s">
        <v>133</v>
      </c>
      <c r="E195" s="206" t="s">
        <v>19</v>
      </c>
      <c r="F195" s="207" t="s">
        <v>278</v>
      </c>
      <c r="G195" s="205"/>
      <c r="H195" s="208">
        <v>0.432</v>
      </c>
      <c r="I195" s="209"/>
      <c r="J195" s="205"/>
      <c r="K195" s="205"/>
      <c r="L195" s="210"/>
      <c r="M195" s="211"/>
      <c r="N195" s="212"/>
      <c r="O195" s="212"/>
      <c r="P195" s="212"/>
      <c r="Q195" s="212"/>
      <c r="R195" s="212"/>
      <c r="S195" s="212"/>
      <c r="T195" s="213"/>
      <c r="AT195" s="214" t="s">
        <v>133</v>
      </c>
      <c r="AU195" s="214" t="s">
        <v>85</v>
      </c>
      <c r="AV195" s="14" t="s">
        <v>85</v>
      </c>
      <c r="AW195" s="14" t="s">
        <v>37</v>
      </c>
      <c r="AX195" s="14" t="s">
        <v>83</v>
      </c>
      <c r="AY195" s="214" t="s">
        <v>122</v>
      </c>
    </row>
    <row r="196" spans="1:65" s="2" customFormat="1" ht="21.75" customHeight="1">
      <c r="A196" s="36"/>
      <c r="B196" s="37"/>
      <c r="C196" s="175" t="s">
        <v>279</v>
      </c>
      <c r="D196" s="175" t="s">
        <v>124</v>
      </c>
      <c r="E196" s="176" t="s">
        <v>280</v>
      </c>
      <c r="F196" s="177" t="s">
        <v>281</v>
      </c>
      <c r="G196" s="178" t="s">
        <v>127</v>
      </c>
      <c r="H196" s="179">
        <v>1242.5</v>
      </c>
      <c r="I196" s="180"/>
      <c r="J196" s="181">
        <f>ROUND(I196*H196,2)</f>
        <v>0</v>
      </c>
      <c r="K196" s="177" t="s">
        <v>128</v>
      </c>
      <c r="L196" s="41"/>
      <c r="M196" s="182" t="s">
        <v>19</v>
      </c>
      <c r="N196" s="183" t="s">
        <v>46</v>
      </c>
      <c r="O196" s="66"/>
      <c r="P196" s="184">
        <f>O196*H196</f>
        <v>0</v>
      </c>
      <c r="Q196" s="184">
        <v>0</v>
      </c>
      <c r="R196" s="184">
        <f>Q196*H196</f>
        <v>0</v>
      </c>
      <c r="S196" s="184">
        <v>0</v>
      </c>
      <c r="T196" s="185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86" t="s">
        <v>129</v>
      </c>
      <c r="AT196" s="186" t="s">
        <v>124</v>
      </c>
      <c r="AU196" s="186" t="s">
        <v>85</v>
      </c>
      <c r="AY196" s="19" t="s">
        <v>122</v>
      </c>
      <c r="BE196" s="187">
        <f>IF(N196="základní",J196,0)</f>
        <v>0</v>
      </c>
      <c r="BF196" s="187">
        <f>IF(N196="snížená",J196,0)</f>
        <v>0</v>
      </c>
      <c r="BG196" s="187">
        <f>IF(N196="zákl. přenesená",J196,0)</f>
        <v>0</v>
      </c>
      <c r="BH196" s="187">
        <f>IF(N196="sníž. přenesená",J196,0)</f>
        <v>0</v>
      </c>
      <c r="BI196" s="187">
        <f>IF(N196="nulová",J196,0)</f>
        <v>0</v>
      </c>
      <c r="BJ196" s="19" t="s">
        <v>83</v>
      </c>
      <c r="BK196" s="187">
        <f>ROUND(I196*H196,2)</f>
        <v>0</v>
      </c>
      <c r="BL196" s="19" t="s">
        <v>129</v>
      </c>
      <c r="BM196" s="186" t="s">
        <v>282</v>
      </c>
    </row>
    <row r="197" spans="1:65" s="2" customFormat="1" ht="11.25">
      <c r="A197" s="36"/>
      <c r="B197" s="37"/>
      <c r="C197" s="38"/>
      <c r="D197" s="188" t="s">
        <v>131</v>
      </c>
      <c r="E197" s="38"/>
      <c r="F197" s="189" t="s">
        <v>283</v>
      </c>
      <c r="G197" s="38"/>
      <c r="H197" s="38"/>
      <c r="I197" s="190"/>
      <c r="J197" s="38"/>
      <c r="K197" s="38"/>
      <c r="L197" s="41"/>
      <c r="M197" s="191"/>
      <c r="N197" s="192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131</v>
      </c>
      <c r="AU197" s="19" t="s">
        <v>85</v>
      </c>
    </row>
    <row r="198" spans="1:65" s="13" customFormat="1" ht="11.25">
      <c r="B198" s="193"/>
      <c r="C198" s="194"/>
      <c r="D198" s="195" t="s">
        <v>133</v>
      </c>
      <c r="E198" s="196" t="s">
        <v>19</v>
      </c>
      <c r="F198" s="197" t="s">
        <v>134</v>
      </c>
      <c r="G198" s="194"/>
      <c r="H198" s="196" t="s">
        <v>19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133</v>
      </c>
      <c r="AU198" s="203" t="s">
        <v>85</v>
      </c>
      <c r="AV198" s="13" t="s">
        <v>83</v>
      </c>
      <c r="AW198" s="13" t="s">
        <v>37</v>
      </c>
      <c r="AX198" s="13" t="s">
        <v>75</v>
      </c>
      <c r="AY198" s="203" t="s">
        <v>122</v>
      </c>
    </row>
    <row r="199" spans="1:65" s="14" customFormat="1" ht="11.25">
      <c r="B199" s="204"/>
      <c r="C199" s="205"/>
      <c r="D199" s="195" t="s">
        <v>133</v>
      </c>
      <c r="E199" s="206" t="s">
        <v>19</v>
      </c>
      <c r="F199" s="207" t="s">
        <v>284</v>
      </c>
      <c r="G199" s="205"/>
      <c r="H199" s="208">
        <v>268.5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133</v>
      </c>
      <c r="AU199" s="214" t="s">
        <v>85</v>
      </c>
      <c r="AV199" s="14" t="s">
        <v>85</v>
      </c>
      <c r="AW199" s="14" t="s">
        <v>37</v>
      </c>
      <c r="AX199" s="14" t="s">
        <v>75</v>
      </c>
      <c r="AY199" s="214" t="s">
        <v>122</v>
      </c>
    </row>
    <row r="200" spans="1:65" s="14" customFormat="1" ht="11.25">
      <c r="B200" s="204"/>
      <c r="C200" s="205"/>
      <c r="D200" s="195" t="s">
        <v>133</v>
      </c>
      <c r="E200" s="206" t="s">
        <v>19</v>
      </c>
      <c r="F200" s="207" t="s">
        <v>285</v>
      </c>
      <c r="G200" s="205"/>
      <c r="H200" s="208">
        <v>974</v>
      </c>
      <c r="I200" s="209"/>
      <c r="J200" s="205"/>
      <c r="K200" s="205"/>
      <c r="L200" s="210"/>
      <c r="M200" s="211"/>
      <c r="N200" s="212"/>
      <c r="O200" s="212"/>
      <c r="P200" s="212"/>
      <c r="Q200" s="212"/>
      <c r="R200" s="212"/>
      <c r="S200" s="212"/>
      <c r="T200" s="213"/>
      <c r="AT200" s="214" t="s">
        <v>133</v>
      </c>
      <c r="AU200" s="214" t="s">
        <v>85</v>
      </c>
      <c r="AV200" s="14" t="s">
        <v>85</v>
      </c>
      <c r="AW200" s="14" t="s">
        <v>37</v>
      </c>
      <c r="AX200" s="14" t="s">
        <v>75</v>
      </c>
      <c r="AY200" s="214" t="s">
        <v>122</v>
      </c>
    </row>
    <row r="201" spans="1:65" s="16" customFormat="1" ht="11.25">
      <c r="B201" s="226"/>
      <c r="C201" s="227"/>
      <c r="D201" s="195" t="s">
        <v>133</v>
      </c>
      <c r="E201" s="228" t="s">
        <v>19</v>
      </c>
      <c r="F201" s="229" t="s">
        <v>160</v>
      </c>
      <c r="G201" s="227"/>
      <c r="H201" s="230">
        <v>1242.5</v>
      </c>
      <c r="I201" s="231"/>
      <c r="J201" s="227"/>
      <c r="K201" s="227"/>
      <c r="L201" s="232"/>
      <c r="M201" s="233"/>
      <c r="N201" s="234"/>
      <c r="O201" s="234"/>
      <c r="P201" s="234"/>
      <c r="Q201" s="234"/>
      <c r="R201" s="234"/>
      <c r="S201" s="234"/>
      <c r="T201" s="235"/>
      <c r="AT201" s="236" t="s">
        <v>133</v>
      </c>
      <c r="AU201" s="236" t="s">
        <v>85</v>
      </c>
      <c r="AV201" s="16" t="s">
        <v>129</v>
      </c>
      <c r="AW201" s="16" t="s">
        <v>37</v>
      </c>
      <c r="AX201" s="16" t="s">
        <v>83</v>
      </c>
      <c r="AY201" s="236" t="s">
        <v>122</v>
      </c>
    </row>
    <row r="202" spans="1:65" s="12" customFormat="1" ht="22.9" customHeight="1">
      <c r="B202" s="159"/>
      <c r="C202" s="160"/>
      <c r="D202" s="161" t="s">
        <v>74</v>
      </c>
      <c r="E202" s="173" t="s">
        <v>129</v>
      </c>
      <c r="F202" s="173" t="s">
        <v>286</v>
      </c>
      <c r="G202" s="160"/>
      <c r="H202" s="160"/>
      <c r="I202" s="163"/>
      <c r="J202" s="174">
        <f>BK202</f>
        <v>0</v>
      </c>
      <c r="K202" s="160"/>
      <c r="L202" s="165"/>
      <c r="M202" s="166"/>
      <c r="N202" s="167"/>
      <c r="O202" s="167"/>
      <c r="P202" s="168">
        <f>SUM(P203:P210)</f>
        <v>0</v>
      </c>
      <c r="Q202" s="167"/>
      <c r="R202" s="168">
        <f>SUM(R203:R210)</f>
        <v>2.52</v>
      </c>
      <c r="S202" s="167"/>
      <c r="T202" s="169">
        <f>SUM(T203:T210)</f>
        <v>0</v>
      </c>
      <c r="AR202" s="170" t="s">
        <v>83</v>
      </c>
      <c r="AT202" s="171" t="s">
        <v>74</v>
      </c>
      <c r="AU202" s="171" t="s">
        <v>83</v>
      </c>
      <c r="AY202" s="170" t="s">
        <v>122</v>
      </c>
      <c r="BK202" s="172">
        <f>SUM(BK203:BK210)</f>
        <v>0</v>
      </c>
    </row>
    <row r="203" spans="1:65" s="2" customFormat="1" ht="16.5" customHeight="1">
      <c r="A203" s="36"/>
      <c r="B203" s="37"/>
      <c r="C203" s="175" t="s">
        <v>287</v>
      </c>
      <c r="D203" s="175" t="s">
        <v>124</v>
      </c>
      <c r="E203" s="176" t="s">
        <v>288</v>
      </c>
      <c r="F203" s="177" t="s">
        <v>289</v>
      </c>
      <c r="G203" s="178" t="s">
        <v>150</v>
      </c>
      <c r="H203" s="179">
        <v>1.4</v>
      </c>
      <c r="I203" s="180"/>
      <c r="J203" s="181">
        <f>ROUND(I203*H203,2)</f>
        <v>0</v>
      </c>
      <c r="K203" s="177" t="s">
        <v>128</v>
      </c>
      <c r="L203" s="41"/>
      <c r="M203" s="182" t="s">
        <v>19</v>
      </c>
      <c r="N203" s="183" t="s">
        <v>46</v>
      </c>
      <c r="O203" s="66"/>
      <c r="P203" s="184">
        <f>O203*H203</f>
        <v>0</v>
      </c>
      <c r="Q203" s="184">
        <v>0</v>
      </c>
      <c r="R203" s="184">
        <f>Q203*H203</f>
        <v>0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129</v>
      </c>
      <c r="AT203" s="186" t="s">
        <v>124</v>
      </c>
      <c r="AU203" s="186" t="s">
        <v>85</v>
      </c>
      <c r="AY203" s="19" t="s">
        <v>122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83</v>
      </c>
      <c r="BK203" s="187">
        <f>ROUND(I203*H203,2)</f>
        <v>0</v>
      </c>
      <c r="BL203" s="19" t="s">
        <v>129</v>
      </c>
      <c r="BM203" s="186" t="s">
        <v>290</v>
      </c>
    </row>
    <row r="204" spans="1:65" s="2" customFormat="1" ht="11.25">
      <c r="A204" s="36"/>
      <c r="B204" s="37"/>
      <c r="C204" s="38"/>
      <c r="D204" s="188" t="s">
        <v>131</v>
      </c>
      <c r="E204" s="38"/>
      <c r="F204" s="189" t="s">
        <v>291</v>
      </c>
      <c r="G204" s="38"/>
      <c r="H204" s="38"/>
      <c r="I204" s="190"/>
      <c r="J204" s="38"/>
      <c r="K204" s="38"/>
      <c r="L204" s="41"/>
      <c r="M204" s="191"/>
      <c r="N204" s="192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131</v>
      </c>
      <c r="AU204" s="19" t="s">
        <v>85</v>
      </c>
    </row>
    <row r="205" spans="1:65" s="14" customFormat="1" ht="11.25">
      <c r="B205" s="204"/>
      <c r="C205" s="205"/>
      <c r="D205" s="195" t="s">
        <v>133</v>
      </c>
      <c r="E205" s="206" t="s">
        <v>19</v>
      </c>
      <c r="F205" s="207" t="s">
        <v>292</v>
      </c>
      <c r="G205" s="205"/>
      <c r="H205" s="208">
        <v>1.4</v>
      </c>
      <c r="I205" s="209"/>
      <c r="J205" s="205"/>
      <c r="K205" s="205"/>
      <c r="L205" s="210"/>
      <c r="M205" s="211"/>
      <c r="N205" s="212"/>
      <c r="O205" s="212"/>
      <c r="P205" s="212"/>
      <c r="Q205" s="212"/>
      <c r="R205" s="212"/>
      <c r="S205" s="212"/>
      <c r="T205" s="213"/>
      <c r="AT205" s="214" t="s">
        <v>133</v>
      </c>
      <c r="AU205" s="214" t="s">
        <v>85</v>
      </c>
      <c r="AV205" s="14" t="s">
        <v>85</v>
      </c>
      <c r="AW205" s="14" t="s">
        <v>37</v>
      </c>
      <c r="AX205" s="14" t="s">
        <v>83</v>
      </c>
      <c r="AY205" s="214" t="s">
        <v>122</v>
      </c>
    </row>
    <row r="206" spans="1:65" s="2" customFormat="1" ht="16.5" customHeight="1">
      <c r="A206" s="36"/>
      <c r="B206" s="37"/>
      <c r="C206" s="237" t="s">
        <v>293</v>
      </c>
      <c r="D206" s="237" t="s">
        <v>242</v>
      </c>
      <c r="E206" s="238" t="s">
        <v>294</v>
      </c>
      <c r="F206" s="239" t="s">
        <v>295</v>
      </c>
      <c r="G206" s="240" t="s">
        <v>217</v>
      </c>
      <c r="H206" s="241">
        <v>2.52</v>
      </c>
      <c r="I206" s="242"/>
      <c r="J206" s="243">
        <f>ROUND(I206*H206,2)</f>
        <v>0</v>
      </c>
      <c r="K206" s="239" t="s">
        <v>128</v>
      </c>
      <c r="L206" s="244"/>
      <c r="M206" s="245" t="s">
        <v>19</v>
      </c>
      <c r="N206" s="246" t="s">
        <v>46</v>
      </c>
      <c r="O206" s="66"/>
      <c r="P206" s="184">
        <f>O206*H206</f>
        <v>0</v>
      </c>
      <c r="Q206" s="184">
        <v>1</v>
      </c>
      <c r="R206" s="184">
        <f>Q206*H206</f>
        <v>2.52</v>
      </c>
      <c r="S206" s="184">
        <v>0</v>
      </c>
      <c r="T206" s="185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86" t="s">
        <v>179</v>
      </c>
      <c r="AT206" s="186" t="s">
        <v>242</v>
      </c>
      <c r="AU206" s="186" t="s">
        <v>85</v>
      </c>
      <c r="AY206" s="19" t="s">
        <v>122</v>
      </c>
      <c r="BE206" s="187">
        <f>IF(N206="základní",J206,0)</f>
        <v>0</v>
      </c>
      <c r="BF206" s="187">
        <f>IF(N206="snížená",J206,0)</f>
        <v>0</v>
      </c>
      <c r="BG206" s="187">
        <f>IF(N206="zákl. přenesená",J206,0)</f>
        <v>0</v>
      </c>
      <c r="BH206" s="187">
        <f>IF(N206="sníž. přenesená",J206,0)</f>
        <v>0</v>
      </c>
      <c r="BI206" s="187">
        <f>IF(N206="nulová",J206,0)</f>
        <v>0</v>
      </c>
      <c r="BJ206" s="19" t="s">
        <v>83</v>
      </c>
      <c r="BK206" s="187">
        <f>ROUND(I206*H206,2)</f>
        <v>0</v>
      </c>
      <c r="BL206" s="19" t="s">
        <v>129</v>
      </c>
      <c r="BM206" s="186" t="s">
        <v>296</v>
      </c>
    </row>
    <row r="207" spans="1:65" s="14" customFormat="1" ht="11.25">
      <c r="B207" s="204"/>
      <c r="C207" s="205"/>
      <c r="D207" s="195" t="s">
        <v>133</v>
      </c>
      <c r="E207" s="206" t="s">
        <v>19</v>
      </c>
      <c r="F207" s="207" t="s">
        <v>297</v>
      </c>
      <c r="G207" s="205"/>
      <c r="H207" s="208">
        <v>2.52</v>
      </c>
      <c r="I207" s="209"/>
      <c r="J207" s="205"/>
      <c r="K207" s="205"/>
      <c r="L207" s="210"/>
      <c r="M207" s="211"/>
      <c r="N207" s="212"/>
      <c r="O207" s="212"/>
      <c r="P207" s="212"/>
      <c r="Q207" s="212"/>
      <c r="R207" s="212"/>
      <c r="S207" s="212"/>
      <c r="T207" s="213"/>
      <c r="AT207" s="214" t="s">
        <v>133</v>
      </c>
      <c r="AU207" s="214" t="s">
        <v>85</v>
      </c>
      <c r="AV207" s="14" t="s">
        <v>85</v>
      </c>
      <c r="AW207" s="14" t="s">
        <v>37</v>
      </c>
      <c r="AX207" s="14" t="s">
        <v>83</v>
      </c>
      <c r="AY207" s="214" t="s">
        <v>122</v>
      </c>
    </row>
    <row r="208" spans="1:65" s="2" customFormat="1" ht="24.2" customHeight="1">
      <c r="A208" s="36"/>
      <c r="B208" s="37"/>
      <c r="C208" s="175" t="s">
        <v>298</v>
      </c>
      <c r="D208" s="175" t="s">
        <v>124</v>
      </c>
      <c r="E208" s="176" t="s">
        <v>299</v>
      </c>
      <c r="F208" s="177" t="s">
        <v>300</v>
      </c>
      <c r="G208" s="178" t="s">
        <v>150</v>
      </c>
      <c r="H208" s="179">
        <v>0.8</v>
      </c>
      <c r="I208" s="180"/>
      <c r="J208" s="181">
        <f>ROUND(I208*H208,2)</f>
        <v>0</v>
      </c>
      <c r="K208" s="177" t="s">
        <v>128</v>
      </c>
      <c r="L208" s="41"/>
      <c r="M208" s="182" t="s">
        <v>19</v>
      </c>
      <c r="N208" s="183" t="s">
        <v>46</v>
      </c>
      <c r="O208" s="66"/>
      <c r="P208" s="184">
        <f>O208*H208</f>
        <v>0</v>
      </c>
      <c r="Q208" s="184">
        <v>0</v>
      </c>
      <c r="R208" s="184">
        <f>Q208*H208</f>
        <v>0</v>
      </c>
      <c r="S208" s="184">
        <v>0</v>
      </c>
      <c r="T208" s="185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86" t="s">
        <v>129</v>
      </c>
      <c r="AT208" s="186" t="s">
        <v>124</v>
      </c>
      <c r="AU208" s="186" t="s">
        <v>85</v>
      </c>
      <c r="AY208" s="19" t="s">
        <v>122</v>
      </c>
      <c r="BE208" s="187">
        <f>IF(N208="základní",J208,0)</f>
        <v>0</v>
      </c>
      <c r="BF208" s="187">
        <f>IF(N208="snížená",J208,0)</f>
        <v>0</v>
      </c>
      <c r="BG208" s="187">
        <f>IF(N208="zákl. přenesená",J208,0)</f>
        <v>0</v>
      </c>
      <c r="BH208" s="187">
        <f>IF(N208="sníž. přenesená",J208,0)</f>
        <v>0</v>
      </c>
      <c r="BI208" s="187">
        <f>IF(N208="nulová",J208,0)</f>
        <v>0</v>
      </c>
      <c r="BJ208" s="19" t="s">
        <v>83</v>
      </c>
      <c r="BK208" s="187">
        <f>ROUND(I208*H208,2)</f>
        <v>0</v>
      </c>
      <c r="BL208" s="19" t="s">
        <v>129</v>
      </c>
      <c r="BM208" s="186" t="s">
        <v>301</v>
      </c>
    </row>
    <row r="209" spans="1:65" s="2" customFormat="1" ht="11.25">
      <c r="A209" s="36"/>
      <c r="B209" s="37"/>
      <c r="C209" s="38"/>
      <c r="D209" s="188" t="s">
        <v>131</v>
      </c>
      <c r="E209" s="38"/>
      <c r="F209" s="189" t="s">
        <v>302</v>
      </c>
      <c r="G209" s="38"/>
      <c r="H209" s="38"/>
      <c r="I209" s="190"/>
      <c r="J209" s="38"/>
      <c r="K209" s="38"/>
      <c r="L209" s="41"/>
      <c r="M209" s="191"/>
      <c r="N209" s="192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131</v>
      </c>
      <c r="AU209" s="19" t="s">
        <v>85</v>
      </c>
    </row>
    <row r="210" spans="1:65" s="14" customFormat="1" ht="11.25">
      <c r="B210" s="204"/>
      <c r="C210" s="205"/>
      <c r="D210" s="195" t="s">
        <v>133</v>
      </c>
      <c r="E210" s="206" t="s">
        <v>19</v>
      </c>
      <c r="F210" s="207" t="s">
        <v>303</v>
      </c>
      <c r="G210" s="205"/>
      <c r="H210" s="208">
        <v>0.8</v>
      </c>
      <c r="I210" s="209"/>
      <c r="J210" s="205"/>
      <c r="K210" s="205"/>
      <c r="L210" s="210"/>
      <c r="M210" s="211"/>
      <c r="N210" s="212"/>
      <c r="O210" s="212"/>
      <c r="P210" s="212"/>
      <c r="Q210" s="212"/>
      <c r="R210" s="212"/>
      <c r="S210" s="212"/>
      <c r="T210" s="213"/>
      <c r="AT210" s="214" t="s">
        <v>133</v>
      </c>
      <c r="AU210" s="214" t="s">
        <v>85</v>
      </c>
      <c r="AV210" s="14" t="s">
        <v>85</v>
      </c>
      <c r="AW210" s="14" t="s">
        <v>37</v>
      </c>
      <c r="AX210" s="14" t="s">
        <v>83</v>
      </c>
      <c r="AY210" s="214" t="s">
        <v>122</v>
      </c>
    </row>
    <row r="211" spans="1:65" s="12" customFormat="1" ht="22.9" customHeight="1">
      <c r="B211" s="159"/>
      <c r="C211" s="160"/>
      <c r="D211" s="161" t="s">
        <v>74</v>
      </c>
      <c r="E211" s="173" t="s">
        <v>161</v>
      </c>
      <c r="F211" s="173" t="s">
        <v>304</v>
      </c>
      <c r="G211" s="160"/>
      <c r="H211" s="160"/>
      <c r="I211" s="163"/>
      <c r="J211" s="174">
        <f>BK211</f>
        <v>0</v>
      </c>
      <c r="K211" s="160"/>
      <c r="L211" s="165"/>
      <c r="M211" s="166"/>
      <c r="N211" s="167"/>
      <c r="O211" s="167"/>
      <c r="P211" s="168">
        <f>SUM(P212:P263)</f>
        <v>0</v>
      </c>
      <c r="Q211" s="167"/>
      <c r="R211" s="168">
        <f>SUM(R212:R263)</f>
        <v>100.54514999999999</v>
      </c>
      <c r="S211" s="167"/>
      <c r="T211" s="169">
        <f>SUM(T212:T263)</f>
        <v>0</v>
      </c>
      <c r="AR211" s="170" t="s">
        <v>83</v>
      </c>
      <c r="AT211" s="171" t="s">
        <v>74</v>
      </c>
      <c r="AU211" s="171" t="s">
        <v>83</v>
      </c>
      <c r="AY211" s="170" t="s">
        <v>122</v>
      </c>
      <c r="BK211" s="172">
        <f>SUM(BK212:BK263)</f>
        <v>0</v>
      </c>
    </row>
    <row r="212" spans="1:65" s="2" customFormat="1" ht="21.75" customHeight="1">
      <c r="A212" s="36"/>
      <c r="B212" s="37"/>
      <c r="C212" s="175" t="s">
        <v>305</v>
      </c>
      <c r="D212" s="175" t="s">
        <v>124</v>
      </c>
      <c r="E212" s="176" t="s">
        <v>306</v>
      </c>
      <c r="F212" s="177" t="s">
        <v>307</v>
      </c>
      <c r="G212" s="178" t="s">
        <v>127</v>
      </c>
      <c r="H212" s="179">
        <v>753</v>
      </c>
      <c r="I212" s="180"/>
      <c r="J212" s="181">
        <f>ROUND(I212*H212,2)</f>
        <v>0</v>
      </c>
      <c r="K212" s="177" t="s">
        <v>128</v>
      </c>
      <c r="L212" s="41"/>
      <c r="M212" s="182" t="s">
        <v>19</v>
      </c>
      <c r="N212" s="183" t="s">
        <v>46</v>
      </c>
      <c r="O212" s="66"/>
      <c r="P212" s="184">
        <f>O212*H212</f>
        <v>0</v>
      </c>
      <c r="Q212" s="184">
        <v>0</v>
      </c>
      <c r="R212" s="184">
        <f>Q212*H212</f>
        <v>0</v>
      </c>
      <c r="S212" s="184">
        <v>0</v>
      </c>
      <c r="T212" s="185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86" t="s">
        <v>129</v>
      </c>
      <c r="AT212" s="186" t="s">
        <v>124</v>
      </c>
      <c r="AU212" s="186" t="s">
        <v>85</v>
      </c>
      <c r="AY212" s="19" t="s">
        <v>122</v>
      </c>
      <c r="BE212" s="187">
        <f>IF(N212="základní",J212,0)</f>
        <v>0</v>
      </c>
      <c r="BF212" s="187">
        <f>IF(N212="snížená",J212,0)</f>
        <v>0</v>
      </c>
      <c r="BG212" s="187">
        <f>IF(N212="zákl. přenesená",J212,0)</f>
        <v>0</v>
      </c>
      <c r="BH212" s="187">
        <f>IF(N212="sníž. přenesená",J212,0)</f>
        <v>0</v>
      </c>
      <c r="BI212" s="187">
        <f>IF(N212="nulová",J212,0)</f>
        <v>0</v>
      </c>
      <c r="BJ212" s="19" t="s">
        <v>83</v>
      </c>
      <c r="BK212" s="187">
        <f>ROUND(I212*H212,2)</f>
        <v>0</v>
      </c>
      <c r="BL212" s="19" t="s">
        <v>129</v>
      </c>
      <c r="BM212" s="186" t="s">
        <v>308</v>
      </c>
    </row>
    <row r="213" spans="1:65" s="2" customFormat="1" ht="11.25">
      <c r="A213" s="36"/>
      <c r="B213" s="37"/>
      <c r="C213" s="38"/>
      <c r="D213" s="188" t="s">
        <v>131</v>
      </c>
      <c r="E213" s="38"/>
      <c r="F213" s="189" t="s">
        <v>309</v>
      </c>
      <c r="G213" s="38"/>
      <c r="H213" s="38"/>
      <c r="I213" s="190"/>
      <c r="J213" s="38"/>
      <c r="K213" s="38"/>
      <c r="L213" s="41"/>
      <c r="M213" s="191"/>
      <c r="N213" s="192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131</v>
      </c>
      <c r="AU213" s="19" t="s">
        <v>85</v>
      </c>
    </row>
    <row r="214" spans="1:65" s="13" customFormat="1" ht="11.25">
      <c r="B214" s="193"/>
      <c r="C214" s="194"/>
      <c r="D214" s="195" t="s">
        <v>133</v>
      </c>
      <c r="E214" s="196" t="s">
        <v>19</v>
      </c>
      <c r="F214" s="197" t="s">
        <v>310</v>
      </c>
      <c r="G214" s="194"/>
      <c r="H214" s="196" t="s">
        <v>19</v>
      </c>
      <c r="I214" s="198"/>
      <c r="J214" s="194"/>
      <c r="K214" s="194"/>
      <c r="L214" s="199"/>
      <c r="M214" s="200"/>
      <c r="N214" s="201"/>
      <c r="O214" s="201"/>
      <c r="P214" s="201"/>
      <c r="Q214" s="201"/>
      <c r="R214" s="201"/>
      <c r="S214" s="201"/>
      <c r="T214" s="202"/>
      <c r="AT214" s="203" t="s">
        <v>133</v>
      </c>
      <c r="AU214" s="203" t="s">
        <v>85</v>
      </c>
      <c r="AV214" s="13" t="s">
        <v>83</v>
      </c>
      <c r="AW214" s="13" t="s">
        <v>37</v>
      </c>
      <c r="AX214" s="13" t="s">
        <v>75</v>
      </c>
      <c r="AY214" s="203" t="s">
        <v>122</v>
      </c>
    </row>
    <row r="215" spans="1:65" s="13" customFormat="1" ht="11.25">
      <c r="B215" s="193"/>
      <c r="C215" s="194"/>
      <c r="D215" s="195" t="s">
        <v>133</v>
      </c>
      <c r="E215" s="196" t="s">
        <v>19</v>
      </c>
      <c r="F215" s="197" t="s">
        <v>311</v>
      </c>
      <c r="G215" s="194"/>
      <c r="H215" s="196" t="s">
        <v>19</v>
      </c>
      <c r="I215" s="198"/>
      <c r="J215" s="194"/>
      <c r="K215" s="194"/>
      <c r="L215" s="199"/>
      <c r="M215" s="200"/>
      <c r="N215" s="201"/>
      <c r="O215" s="201"/>
      <c r="P215" s="201"/>
      <c r="Q215" s="201"/>
      <c r="R215" s="201"/>
      <c r="S215" s="201"/>
      <c r="T215" s="202"/>
      <c r="AT215" s="203" t="s">
        <v>133</v>
      </c>
      <c r="AU215" s="203" t="s">
        <v>85</v>
      </c>
      <c r="AV215" s="13" t="s">
        <v>83</v>
      </c>
      <c r="AW215" s="13" t="s">
        <v>37</v>
      </c>
      <c r="AX215" s="13" t="s">
        <v>75</v>
      </c>
      <c r="AY215" s="203" t="s">
        <v>122</v>
      </c>
    </row>
    <row r="216" spans="1:65" s="14" customFormat="1" ht="11.25">
      <c r="B216" s="204"/>
      <c r="C216" s="205"/>
      <c r="D216" s="195" t="s">
        <v>133</v>
      </c>
      <c r="E216" s="206" t="s">
        <v>19</v>
      </c>
      <c r="F216" s="207" t="s">
        <v>312</v>
      </c>
      <c r="G216" s="205"/>
      <c r="H216" s="208">
        <v>108</v>
      </c>
      <c r="I216" s="209"/>
      <c r="J216" s="205"/>
      <c r="K216" s="205"/>
      <c r="L216" s="210"/>
      <c r="M216" s="211"/>
      <c r="N216" s="212"/>
      <c r="O216" s="212"/>
      <c r="P216" s="212"/>
      <c r="Q216" s="212"/>
      <c r="R216" s="212"/>
      <c r="S216" s="212"/>
      <c r="T216" s="213"/>
      <c r="AT216" s="214" t="s">
        <v>133</v>
      </c>
      <c r="AU216" s="214" t="s">
        <v>85</v>
      </c>
      <c r="AV216" s="14" t="s">
        <v>85</v>
      </c>
      <c r="AW216" s="14" t="s">
        <v>37</v>
      </c>
      <c r="AX216" s="14" t="s">
        <v>75</v>
      </c>
      <c r="AY216" s="214" t="s">
        <v>122</v>
      </c>
    </row>
    <row r="217" spans="1:65" s="14" customFormat="1" ht="11.25">
      <c r="B217" s="204"/>
      <c r="C217" s="205"/>
      <c r="D217" s="195" t="s">
        <v>133</v>
      </c>
      <c r="E217" s="206" t="s">
        <v>19</v>
      </c>
      <c r="F217" s="207" t="s">
        <v>313</v>
      </c>
      <c r="G217" s="205"/>
      <c r="H217" s="208">
        <v>268.5</v>
      </c>
      <c r="I217" s="209"/>
      <c r="J217" s="205"/>
      <c r="K217" s="205"/>
      <c r="L217" s="210"/>
      <c r="M217" s="211"/>
      <c r="N217" s="212"/>
      <c r="O217" s="212"/>
      <c r="P217" s="212"/>
      <c r="Q217" s="212"/>
      <c r="R217" s="212"/>
      <c r="S217" s="212"/>
      <c r="T217" s="213"/>
      <c r="AT217" s="214" t="s">
        <v>133</v>
      </c>
      <c r="AU217" s="214" t="s">
        <v>85</v>
      </c>
      <c r="AV217" s="14" t="s">
        <v>85</v>
      </c>
      <c r="AW217" s="14" t="s">
        <v>37</v>
      </c>
      <c r="AX217" s="14" t="s">
        <v>75</v>
      </c>
      <c r="AY217" s="214" t="s">
        <v>122</v>
      </c>
    </row>
    <row r="218" spans="1:65" s="15" customFormat="1" ht="11.25">
      <c r="B218" s="215"/>
      <c r="C218" s="216"/>
      <c r="D218" s="195" t="s">
        <v>133</v>
      </c>
      <c r="E218" s="217" t="s">
        <v>19</v>
      </c>
      <c r="F218" s="218" t="s">
        <v>155</v>
      </c>
      <c r="G218" s="216"/>
      <c r="H218" s="219">
        <v>376.5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133</v>
      </c>
      <c r="AU218" s="225" t="s">
        <v>85</v>
      </c>
      <c r="AV218" s="15" t="s">
        <v>141</v>
      </c>
      <c r="AW218" s="15" t="s">
        <v>37</v>
      </c>
      <c r="AX218" s="15" t="s">
        <v>75</v>
      </c>
      <c r="AY218" s="225" t="s">
        <v>122</v>
      </c>
    </row>
    <row r="219" spans="1:65" s="13" customFormat="1" ht="11.25">
      <c r="B219" s="193"/>
      <c r="C219" s="194"/>
      <c r="D219" s="195" t="s">
        <v>133</v>
      </c>
      <c r="E219" s="196" t="s">
        <v>19</v>
      </c>
      <c r="F219" s="197" t="s">
        <v>314</v>
      </c>
      <c r="G219" s="194"/>
      <c r="H219" s="196" t="s">
        <v>19</v>
      </c>
      <c r="I219" s="198"/>
      <c r="J219" s="194"/>
      <c r="K219" s="194"/>
      <c r="L219" s="199"/>
      <c r="M219" s="200"/>
      <c r="N219" s="201"/>
      <c r="O219" s="201"/>
      <c r="P219" s="201"/>
      <c r="Q219" s="201"/>
      <c r="R219" s="201"/>
      <c r="S219" s="201"/>
      <c r="T219" s="202"/>
      <c r="AT219" s="203" t="s">
        <v>133</v>
      </c>
      <c r="AU219" s="203" t="s">
        <v>85</v>
      </c>
      <c r="AV219" s="13" t="s">
        <v>83</v>
      </c>
      <c r="AW219" s="13" t="s">
        <v>37</v>
      </c>
      <c r="AX219" s="13" t="s">
        <v>75</v>
      </c>
      <c r="AY219" s="203" t="s">
        <v>122</v>
      </c>
    </row>
    <row r="220" spans="1:65" s="14" customFormat="1" ht="11.25">
      <c r="B220" s="204"/>
      <c r="C220" s="205"/>
      <c r="D220" s="195" t="s">
        <v>133</v>
      </c>
      <c r="E220" s="206" t="s">
        <v>19</v>
      </c>
      <c r="F220" s="207" t="s">
        <v>312</v>
      </c>
      <c r="G220" s="205"/>
      <c r="H220" s="208">
        <v>108</v>
      </c>
      <c r="I220" s="209"/>
      <c r="J220" s="205"/>
      <c r="K220" s="205"/>
      <c r="L220" s="210"/>
      <c r="M220" s="211"/>
      <c r="N220" s="212"/>
      <c r="O220" s="212"/>
      <c r="P220" s="212"/>
      <c r="Q220" s="212"/>
      <c r="R220" s="212"/>
      <c r="S220" s="212"/>
      <c r="T220" s="213"/>
      <c r="AT220" s="214" t="s">
        <v>133</v>
      </c>
      <c r="AU220" s="214" t="s">
        <v>85</v>
      </c>
      <c r="AV220" s="14" t="s">
        <v>85</v>
      </c>
      <c r="AW220" s="14" t="s">
        <v>37</v>
      </c>
      <c r="AX220" s="14" t="s">
        <v>75</v>
      </c>
      <c r="AY220" s="214" t="s">
        <v>122</v>
      </c>
    </row>
    <row r="221" spans="1:65" s="14" customFormat="1" ht="11.25">
      <c r="B221" s="204"/>
      <c r="C221" s="205"/>
      <c r="D221" s="195" t="s">
        <v>133</v>
      </c>
      <c r="E221" s="206" t="s">
        <v>19</v>
      </c>
      <c r="F221" s="207" t="s">
        <v>313</v>
      </c>
      <c r="G221" s="205"/>
      <c r="H221" s="208">
        <v>268.5</v>
      </c>
      <c r="I221" s="209"/>
      <c r="J221" s="205"/>
      <c r="K221" s="205"/>
      <c r="L221" s="210"/>
      <c r="M221" s="211"/>
      <c r="N221" s="212"/>
      <c r="O221" s="212"/>
      <c r="P221" s="212"/>
      <c r="Q221" s="212"/>
      <c r="R221" s="212"/>
      <c r="S221" s="212"/>
      <c r="T221" s="213"/>
      <c r="AT221" s="214" t="s">
        <v>133</v>
      </c>
      <c r="AU221" s="214" t="s">
        <v>85</v>
      </c>
      <c r="AV221" s="14" t="s">
        <v>85</v>
      </c>
      <c r="AW221" s="14" t="s">
        <v>37</v>
      </c>
      <c r="AX221" s="14" t="s">
        <v>75</v>
      </c>
      <c r="AY221" s="214" t="s">
        <v>122</v>
      </c>
    </row>
    <row r="222" spans="1:65" s="15" customFormat="1" ht="11.25">
      <c r="B222" s="215"/>
      <c r="C222" s="216"/>
      <c r="D222" s="195" t="s">
        <v>133</v>
      </c>
      <c r="E222" s="217" t="s">
        <v>19</v>
      </c>
      <c r="F222" s="218" t="s">
        <v>155</v>
      </c>
      <c r="G222" s="216"/>
      <c r="H222" s="219">
        <v>376.5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133</v>
      </c>
      <c r="AU222" s="225" t="s">
        <v>85</v>
      </c>
      <c r="AV222" s="15" t="s">
        <v>141</v>
      </c>
      <c r="AW222" s="15" t="s">
        <v>37</v>
      </c>
      <c r="AX222" s="15" t="s">
        <v>75</v>
      </c>
      <c r="AY222" s="225" t="s">
        <v>122</v>
      </c>
    </row>
    <row r="223" spans="1:65" s="16" customFormat="1" ht="11.25">
      <c r="B223" s="226"/>
      <c r="C223" s="227"/>
      <c r="D223" s="195" t="s">
        <v>133</v>
      </c>
      <c r="E223" s="228" t="s">
        <v>19</v>
      </c>
      <c r="F223" s="229" t="s">
        <v>160</v>
      </c>
      <c r="G223" s="227"/>
      <c r="H223" s="230">
        <v>753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AT223" s="236" t="s">
        <v>133</v>
      </c>
      <c r="AU223" s="236" t="s">
        <v>85</v>
      </c>
      <c r="AV223" s="16" t="s">
        <v>129</v>
      </c>
      <c r="AW223" s="16" t="s">
        <v>37</v>
      </c>
      <c r="AX223" s="16" t="s">
        <v>83</v>
      </c>
      <c r="AY223" s="236" t="s">
        <v>122</v>
      </c>
    </row>
    <row r="224" spans="1:65" s="2" customFormat="1" ht="21.75" customHeight="1">
      <c r="A224" s="36"/>
      <c r="B224" s="37"/>
      <c r="C224" s="175" t="s">
        <v>315</v>
      </c>
      <c r="D224" s="175" t="s">
        <v>124</v>
      </c>
      <c r="E224" s="176" t="s">
        <v>316</v>
      </c>
      <c r="F224" s="177" t="s">
        <v>317</v>
      </c>
      <c r="G224" s="178" t="s">
        <v>127</v>
      </c>
      <c r="H224" s="179">
        <v>350</v>
      </c>
      <c r="I224" s="180"/>
      <c r="J224" s="181">
        <f>ROUND(I224*H224,2)</f>
        <v>0</v>
      </c>
      <c r="K224" s="177" t="s">
        <v>19</v>
      </c>
      <c r="L224" s="41"/>
      <c r="M224" s="182" t="s">
        <v>19</v>
      </c>
      <c r="N224" s="183" t="s">
        <v>46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129</v>
      </c>
      <c r="AT224" s="186" t="s">
        <v>124</v>
      </c>
      <c r="AU224" s="186" t="s">
        <v>85</v>
      </c>
      <c r="AY224" s="19" t="s">
        <v>122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83</v>
      </c>
      <c r="BK224" s="187">
        <f>ROUND(I224*H224,2)</f>
        <v>0</v>
      </c>
      <c r="BL224" s="19" t="s">
        <v>129</v>
      </c>
      <c r="BM224" s="186" t="s">
        <v>318</v>
      </c>
    </row>
    <row r="225" spans="1:65" s="13" customFormat="1" ht="11.25">
      <c r="B225" s="193"/>
      <c r="C225" s="194"/>
      <c r="D225" s="195" t="s">
        <v>133</v>
      </c>
      <c r="E225" s="196" t="s">
        <v>19</v>
      </c>
      <c r="F225" s="197" t="s">
        <v>319</v>
      </c>
      <c r="G225" s="194"/>
      <c r="H225" s="196" t="s">
        <v>19</v>
      </c>
      <c r="I225" s="198"/>
      <c r="J225" s="194"/>
      <c r="K225" s="194"/>
      <c r="L225" s="199"/>
      <c r="M225" s="200"/>
      <c r="N225" s="201"/>
      <c r="O225" s="201"/>
      <c r="P225" s="201"/>
      <c r="Q225" s="201"/>
      <c r="R225" s="201"/>
      <c r="S225" s="201"/>
      <c r="T225" s="202"/>
      <c r="AT225" s="203" t="s">
        <v>133</v>
      </c>
      <c r="AU225" s="203" t="s">
        <v>85</v>
      </c>
      <c r="AV225" s="13" t="s">
        <v>83</v>
      </c>
      <c r="AW225" s="13" t="s">
        <v>37</v>
      </c>
      <c r="AX225" s="13" t="s">
        <v>75</v>
      </c>
      <c r="AY225" s="203" t="s">
        <v>122</v>
      </c>
    </row>
    <row r="226" spans="1:65" s="14" customFormat="1" ht="11.25">
      <c r="B226" s="204"/>
      <c r="C226" s="205"/>
      <c r="D226" s="195" t="s">
        <v>133</v>
      </c>
      <c r="E226" s="206" t="s">
        <v>19</v>
      </c>
      <c r="F226" s="207" t="s">
        <v>320</v>
      </c>
      <c r="G226" s="205"/>
      <c r="H226" s="208">
        <v>350</v>
      </c>
      <c r="I226" s="209"/>
      <c r="J226" s="205"/>
      <c r="K226" s="205"/>
      <c r="L226" s="210"/>
      <c r="M226" s="211"/>
      <c r="N226" s="212"/>
      <c r="O226" s="212"/>
      <c r="P226" s="212"/>
      <c r="Q226" s="212"/>
      <c r="R226" s="212"/>
      <c r="S226" s="212"/>
      <c r="T226" s="213"/>
      <c r="AT226" s="214" t="s">
        <v>133</v>
      </c>
      <c r="AU226" s="214" t="s">
        <v>85</v>
      </c>
      <c r="AV226" s="14" t="s">
        <v>85</v>
      </c>
      <c r="AW226" s="14" t="s">
        <v>37</v>
      </c>
      <c r="AX226" s="14" t="s">
        <v>83</v>
      </c>
      <c r="AY226" s="214" t="s">
        <v>122</v>
      </c>
    </row>
    <row r="227" spans="1:65" s="2" customFormat="1" ht="21.75" customHeight="1">
      <c r="A227" s="36"/>
      <c r="B227" s="37"/>
      <c r="C227" s="175" t="s">
        <v>321</v>
      </c>
      <c r="D227" s="175" t="s">
        <v>124</v>
      </c>
      <c r="E227" s="176" t="s">
        <v>322</v>
      </c>
      <c r="F227" s="177" t="s">
        <v>323</v>
      </c>
      <c r="G227" s="178" t="s">
        <v>127</v>
      </c>
      <c r="H227" s="179">
        <v>2150</v>
      </c>
      <c r="I227" s="180"/>
      <c r="J227" s="181">
        <f>ROUND(I227*H227,2)</f>
        <v>0</v>
      </c>
      <c r="K227" s="177" t="s">
        <v>128</v>
      </c>
      <c r="L227" s="41"/>
      <c r="M227" s="182" t="s">
        <v>19</v>
      </c>
      <c r="N227" s="183" t="s">
        <v>46</v>
      </c>
      <c r="O227" s="66"/>
      <c r="P227" s="184">
        <f>O227*H227</f>
        <v>0</v>
      </c>
      <c r="Q227" s="184">
        <v>0</v>
      </c>
      <c r="R227" s="184">
        <f>Q227*H227</f>
        <v>0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129</v>
      </c>
      <c r="AT227" s="186" t="s">
        <v>124</v>
      </c>
      <c r="AU227" s="186" t="s">
        <v>85</v>
      </c>
      <c r="AY227" s="19" t="s">
        <v>122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83</v>
      </c>
      <c r="BK227" s="187">
        <f>ROUND(I227*H227,2)</f>
        <v>0</v>
      </c>
      <c r="BL227" s="19" t="s">
        <v>129</v>
      </c>
      <c r="BM227" s="186" t="s">
        <v>324</v>
      </c>
    </row>
    <row r="228" spans="1:65" s="2" customFormat="1" ht="11.25">
      <c r="A228" s="36"/>
      <c r="B228" s="37"/>
      <c r="C228" s="38"/>
      <c r="D228" s="188" t="s">
        <v>131</v>
      </c>
      <c r="E228" s="38"/>
      <c r="F228" s="189" t="s">
        <v>325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131</v>
      </c>
      <c r="AU228" s="19" t="s">
        <v>85</v>
      </c>
    </row>
    <row r="229" spans="1:65" s="13" customFormat="1" ht="11.25">
      <c r="B229" s="193"/>
      <c r="C229" s="194"/>
      <c r="D229" s="195" t="s">
        <v>133</v>
      </c>
      <c r="E229" s="196" t="s">
        <v>19</v>
      </c>
      <c r="F229" s="197" t="s">
        <v>310</v>
      </c>
      <c r="G229" s="194"/>
      <c r="H229" s="196" t="s">
        <v>19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133</v>
      </c>
      <c r="AU229" s="203" t="s">
        <v>85</v>
      </c>
      <c r="AV229" s="13" t="s">
        <v>83</v>
      </c>
      <c r="AW229" s="13" t="s">
        <v>37</v>
      </c>
      <c r="AX229" s="13" t="s">
        <v>75</v>
      </c>
      <c r="AY229" s="203" t="s">
        <v>122</v>
      </c>
    </row>
    <row r="230" spans="1:65" s="14" customFormat="1" ht="11.25">
      <c r="B230" s="204"/>
      <c r="C230" s="205"/>
      <c r="D230" s="195" t="s">
        <v>133</v>
      </c>
      <c r="E230" s="206" t="s">
        <v>19</v>
      </c>
      <c r="F230" s="207" t="s">
        <v>326</v>
      </c>
      <c r="G230" s="205"/>
      <c r="H230" s="208">
        <v>1075</v>
      </c>
      <c r="I230" s="209"/>
      <c r="J230" s="205"/>
      <c r="K230" s="205"/>
      <c r="L230" s="210"/>
      <c r="M230" s="211"/>
      <c r="N230" s="212"/>
      <c r="O230" s="212"/>
      <c r="P230" s="212"/>
      <c r="Q230" s="212"/>
      <c r="R230" s="212"/>
      <c r="S230" s="212"/>
      <c r="T230" s="213"/>
      <c r="AT230" s="214" t="s">
        <v>133</v>
      </c>
      <c r="AU230" s="214" t="s">
        <v>85</v>
      </c>
      <c r="AV230" s="14" t="s">
        <v>85</v>
      </c>
      <c r="AW230" s="14" t="s">
        <v>37</v>
      </c>
      <c r="AX230" s="14" t="s">
        <v>75</v>
      </c>
      <c r="AY230" s="214" t="s">
        <v>122</v>
      </c>
    </row>
    <row r="231" spans="1:65" s="14" customFormat="1" ht="11.25">
      <c r="B231" s="204"/>
      <c r="C231" s="205"/>
      <c r="D231" s="195" t="s">
        <v>133</v>
      </c>
      <c r="E231" s="206" t="s">
        <v>19</v>
      </c>
      <c r="F231" s="207" t="s">
        <v>327</v>
      </c>
      <c r="G231" s="205"/>
      <c r="H231" s="208">
        <v>1075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133</v>
      </c>
      <c r="AU231" s="214" t="s">
        <v>85</v>
      </c>
      <c r="AV231" s="14" t="s">
        <v>85</v>
      </c>
      <c r="AW231" s="14" t="s">
        <v>37</v>
      </c>
      <c r="AX231" s="14" t="s">
        <v>75</v>
      </c>
      <c r="AY231" s="214" t="s">
        <v>122</v>
      </c>
    </row>
    <row r="232" spans="1:65" s="16" customFormat="1" ht="11.25">
      <c r="B232" s="226"/>
      <c r="C232" s="227"/>
      <c r="D232" s="195" t="s">
        <v>133</v>
      </c>
      <c r="E232" s="228" t="s">
        <v>19</v>
      </c>
      <c r="F232" s="229" t="s">
        <v>160</v>
      </c>
      <c r="G232" s="227"/>
      <c r="H232" s="230">
        <v>2150</v>
      </c>
      <c r="I232" s="231"/>
      <c r="J232" s="227"/>
      <c r="K232" s="227"/>
      <c r="L232" s="232"/>
      <c r="M232" s="233"/>
      <c r="N232" s="234"/>
      <c r="O232" s="234"/>
      <c r="P232" s="234"/>
      <c r="Q232" s="234"/>
      <c r="R232" s="234"/>
      <c r="S232" s="234"/>
      <c r="T232" s="235"/>
      <c r="AT232" s="236" t="s">
        <v>133</v>
      </c>
      <c r="AU232" s="236" t="s">
        <v>85</v>
      </c>
      <c r="AV232" s="16" t="s">
        <v>129</v>
      </c>
      <c r="AW232" s="16" t="s">
        <v>37</v>
      </c>
      <c r="AX232" s="16" t="s">
        <v>83</v>
      </c>
      <c r="AY232" s="236" t="s">
        <v>122</v>
      </c>
    </row>
    <row r="233" spans="1:65" s="2" customFormat="1" ht="24.2" customHeight="1">
      <c r="A233" s="36"/>
      <c r="B233" s="37"/>
      <c r="C233" s="175" t="s">
        <v>328</v>
      </c>
      <c r="D233" s="175" t="s">
        <v>124</v>
      </c>
      <c r="E233" s="176" t="s">
        <v>329</v>
      </c>
      <c r="F233" s="177" t="s">
        <v>330</v>
      </c>
      <c r="G233" s="178" t="s">
        <v>127</v>
      </c>
      <c r="H233" s="179">
        <v>2903</v>
      </c>
      <c r="I233" s="180"/>
      <c r="J233" s="181">
        <f>ROUND(I233*H233,2)</f>
        <v>0</v>
      </c>
      <c r="K233" s="177" t="s">
        <v>19</v>
      </c>
      <c r="L233" s="41"/>
      <c r="M233" s="182" t="s">
        <v>19</v>
      </c>
      <c r="N233" s="183" t="s">
        <v>46</v>
      </c>
      <c r="O233" s="66"/>
      <c r="P233" s="184">
        <f>O233*H233</f>
        <v>0</v>
      </c>
      <c r="Q233" s="184">
        <v>0</v>
      </c>
      <c r="R233" s="184">
        <f>Q233*H233</f>
        <v>0</v>
      </c>
      <c r="S233" s="184">
        <v>0</v>
      </c>
      <c r="T233" s="185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86" t="s">
        <v>129</v>
      </c>
      <c r="AT233" s="186" t="s">
        <v>124</v>
      </c>
      <c r="AU233" s="186" t="s">
        <v>85</v>
      </c>
      <c r="AY233" s="19" t="s">
        <v>122</v>
      </c>
      <c r="BE233" s="187">
        <f>IF(N233="základní",J233,0)</f>
        <v>0</v>
      </c>
      <c r="BF233" s="187">
        <f>IF(N233="snížená",J233,0)</f>
        <v>0</v>
      </c>
      <c r="BG233" s="187">
        <f>IF(N233="zákl. přenesená",J233,0)</f>
        <v>0</v>
      </c>
      <c r="BH233" s="187">
        <f>IF(N233="sníž. přenesená",J233,0)</f>
        <v>0</v>
      </c>
      <c r="BI233" s="187">
        <f>IF(N233="nulová",J233,0)</f>
        <v>0</v>
      </c>
      <c r="BJ233" s="19" t="s">
        <v>83</v>
      </c>
      <c r="BK233" s="187">
        <f>ROUND(I233*H233,2)</f>
        <v>0</v>
      </c>
      <c r="BL233" s="19" t="s">
        <v>129</v>
      </c>
      <c r="BM233" s="186" t="s">
        <v>331</v>
      </c>
    </row>
    <row r="234" spans="1:65" s="13" customFormat="1" ht="11.25">
      <c r="B234" s="193"/>
      <c r="C234" s="194"/>
      <c r="D234" s="195" t="s">
        <v>133</v>
      </c>
      <c r="E234" s="196" t="s">
        <v>19</v>
      </c>
      <c r="F234" s="197" t="s">
        <v>310</v>
      </c>
      <c r="G234" s="194"/>
      <c r="H234" s="196" t="s">
        <v>19</v>
      </c>
      <c r="I234" s="198"/>
      <c r="J234" s="194"/>
      <c r="K234" s="194"/>
      <c r="L234" s="199"/>
      <c r="M234" s="200"/>
      <c r="N234" s="201"/>
      <c r="O234" s="201"/>
      <c r="P234" s="201"/>
      <c r="Q234" s="201"/>
      <c r="R234" s="201"/>
      <c r="S234" s="201"/>
      <c r="T234" s="202"/>
      <c r="AT234" s="203" t="s">
        <v>133</v>
      </c>
      <c r="AU234" s="203" t="s">
        <v>85</v>
      </c>
      <c r="AV234" s="13" t="s">
        <v>83</v>
      </c>
      <c r="AW234" s="13" t="s">
        <v>37</v>
      </c>
      <c r="AX234" s="13" t="s">
        <v>75</v>
      </c>
      <c r="AY234" s="203" t="s">
        <v>122</v>
      </c>
    </row>
    <row r="235" spans="1:65" s="14" customFormat="1" ht="11.25">
      <c r="B235" s="204"/>
      <c r="C235" s="205"/>
      <c r="D235" s="195" t="s">
        <v>133</v>
      </c>
      <c r="E235" s="206" t="s">
        <v>19</v>
      </c>
      <c r="F235" s="207" t="s">
        <v>332</v>
      </c>
      <c r="G235" s="205"/>
      <c r="H235" s="208">
        <v>2150</v>
      </c>
      <c r="I235" s="209"/>
      <c r="J235" s="205"/>
      <c r="K235" s="205"/>
      <c r="L235" s="210"/>
      <c r="M235" s="211"/>
      <c r="N235" s="212"/>
      <c r="O235" s="212"/>
      <c r="P235" s="212"/>
      <c r="Q235" s="212"/>
      <c r="R235" s="212"/>
      <c r="S235" s="212"/>
      <c r="T235" s="213"/>
      <c r="AT235" s="214" t="s">
        <v>133</v>
      </c>
      <c r="AU235" s="214" t="s">
        <v>85</v>
      </c>
      <c r="AV235" s="14" t="s">
        <v>85</v>
      </c>
      <c r="AW235" s="14" t="s">
        <v>37</v>
      </c>
      <c r="AX235" s="14" t="s">
        <v>75</v>
      </c>
      <c r="AY235" s="214" t="s">
        <v>122</v>
      </c>
    </row>
    <row r="236" spans="1:65" s="14" customFormat="1" ht="11.25">
      <c r="B236" s="204"/>
      <c r="C236" s="205"/>
      <c r="D236" s="195" t="s">
        <v>133</v>
      </c>
      <c r="E236" s="206" t="s">
        <v>19</v>
      </c>
      <c r="F236" s="207" t="s">
        <v>333</v>
      </c>
      <c r="G236" s="205"/>
      <c r="H236" s="208">
        <v>537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133</v>
      </c>
      <c r="AU236" s="214" t="s">
        <v>85</v>
      </c>
      <c r="AV236" s="14" t="s">
        <v>85</v>
      </c>
      <c r="AW236" s="14" t="s">
        <v>37</v>
      </c>
      <c r="AX236" s="14" t="s">
        <v>75</v>
      </c>
      <c r="AY236" s="214" t="s">
        <v>122</v>
      </c>
    </row>
    <row r="237" spans="1:65" s="14" customFormat="1" ht="11.25">
      <c r="B237" s="204"/>
      <c r="C237" s="205"/>
      <c r="D237" s="195" t="s">
        <v>133</v>
      </c>
      <c r="E237" s="206" t="s">
        <v>19</v>
      </c>
      <c r="F237" s="207" t="s">
        <v>334</v>
      </c>
      <c r="G237" s="205"/>
      <c r="H237" s="208">
        <v>216</v>
      </c>
      <c r="I237" s="209"/>
      <c r="J237" s="205"/>
      <c r="K237" s="205"/>
      <c r="L237" s="210"/>
      <c r="M237" s="211"/>
      <c r="N237" s="212"/>
      <c r="O237" s="212"/>
      <c r="P237" s="212"/>
      <c r="Q237" s="212"/>
      <c r="R237" s="212"/>
      <c r="S237" s="212"/>
      <c r="T237" s="213"/>
      <c r="AT237" s="214" t="s">
        <v>133</v>
      </c>
      <c r="AU237" s="214" t="s">
        <v>85</v>
      </c>
      <c r="AV237" s="14" t="s">
        <v>85</v>
      </c>
      <c r="AW237" s="14" t="s">
        <v>37</v>
      </c>
      <c r="AX237" s="14" t="s">
        <v>75</v>
      </c>
      <c r="AY237" s="214" t="s">
        <v>122</v>
      </c>
    </row>
    <row r="238" spans="1:65" s="16" customFormat="1" ht="11.25">
      <c r="B238" s="226"/>
      <c r="C238" s="227"/>
      <c r="D238" s="195" t="s">
        <v>133</v>
      </c>
      <c r="E238" s="228" t="s">
        <v>19</v>
      </c>
      <c r="F238" s="229" t="s">
        <v>160</v>
      </c>
      <c r="G238" s="227"/>
      <c r="H238" s="230">
        <v>2903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133</v>
      </c>
      <c r="AU238" s="236" t="s">
        <v>85</v>
      </c>
      <c r="AV238" s="16" t="s">
        <v>129</v>
      </c>
      <c r="AW238" s="16" t="s">
        <v>37</v>
      </c>
      <c r="AX238" s="16" t="s">
        <v>83</v>
      </c>
      <c r="AY238" s="236" t="s">
        <v>122</v>
      </c>
    </row>
    <row r="239" spans="1:65" s="2" customFormat="1" ht="24.2" customHeight="1">
      <c r="A239" s="36"/>
      <c r="B239" s="37"/>
      <c r="C239" s="175" t="s">
        <v>335</v>
      </c>
      <c r="D239" s="175" t="s">
        <v>124</v>
      </c>
      <c r="E239" s="176" t="s">
        <v>336</v>
      </c>
      <c r="F239" s="177" t="s">
        <v>337</v>
      </c>
      <c r="G239" s="178" t="s">
        <v>127</v>
      </c>
      <c r="H239" s="179">
        <v>974</v>
      </c>
      <c r="I239" s="180"/>
      <c r="J239" s="181">
        <f>ROUND(I239*H239,2)</f>
        <v>0</v>
      </c>
      <c r="K239" s="177" t="s">
        <v>128</v>
      </c>
      <c r="L239" s="41"/>
      <c r="M239" s="182" t="s">
        <v>19</v>
      </c>
      <c r="N239" s="183" t="s">
        <v>46</v>
      </c>
      <c r="O239" s="66"/>
      <c r="P239" s="184">
        <f>O239*H239</f>
        <v>0</v>
      </c>
      <c r="Q239" s="184">
        <v>0</v>
      </c>
      <c r="R239" s="184">
        <f>Q239*H239</f>
        <v>0</v>
      </c>
      <c r="S239" s="184">
        <v>0</v>
      </c>
      <c r="T239" s="185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86" t="s">
        <v>129</v>
      </c>
      <c r="AT239" s="186" t="s">
        <v>124</v>
      </c>
      <c r="AU239" s="186" t="s">
        <v>85</v>
      </c>
      <c r="AY239" s="19" t="s">
        <v>122</v>
      </c>
      <c r="BE239" s="187">
        <f>IF(N239="základní",J239,0)</f>
        <v>0</v>
      </c>
      <c r="BF239" s="187">
        <f>IF(N239="snížená",J239,0)</f>
        <v>0</v>
      </c>
      <c r="BG239" s="187">
        <f>IF(N239="zákl. přenesená",J239,0)</f>
        <v>0</v>
      </c>
      <c r="BH239" s="187">
        <f>IF(N239="sníž. přenesená",J239,0)</f>
        <v>0</v>
      </c>
      <c r="BI239" s="187">
        <f>IF(N239="nulová",J239,0)</f>
        <v>0</v>
      </c>
      <c r="BJ239" s="19" t="s">
        <v>83</v>
      </c>
      <c r="BK239" s="187">
        <f>ROUND(I239*H239,2)</f>
        <v>0</v>
      </c>
      <c r="BL239" s="19" t="s">
        <v>129</v>
      </c>
      <c r="BM239" s="186" t="s">
        <v>338</v>
      </c>
    </row>
    <row r="240" spans="1:65" s="2" customFormat="1" ht="11.25">
      <c r="A240" s="36"/>
      <c r="B240" s="37"/>
      <c r="C240" s="38"/>
      <c r="D240" s="188" t="s">
        <v>131</v>
      </c>
      <c r="E240" s="38"/>
      <c r="F240" s="189" t="s">
        <v>339</v>
      </c>
      <c r="G240" s="38"/>
      <c r="H240" s="38"/>
      <c r="I240" s="190"/>
      <c r="J240" s="38"/>
      <c r="K240" s="38"/>
      <c r="L240" s="41"/>
      <c r="M240" s="191"/>
      <c r="N240" s="192"/>
      <c r="O240" s="66"/>
      <c r="P240" s="66"/>
      <c r="Q240" s="66"/>
      <c r="R240" s="66"/>
      <c r="S240" s="66"/>
      <c r="T240" s="67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T240" s="19" t="s">
        <v>131</v>
      </c>
      <c r="AU240" s="19" t="s">
        <v>85</v>
      </c>
    </row>
    <row r="241" spans="1:65" s="2" customFormat="1" ht="16.5" customHeight="1">
      <c r="A241" s="36"/>
      <c r="B241" s="37"/>
      <c r="C241" s="175" t="s">
        <v>340</v>
      </c>
      <c r="D241" s="175" t="s">
        <v>124</v>
      </c>
      <c r="E241" s="176" t="s">
        <v>341</v>
      </c>
      <c r="F241" s="177" t="s">
        <v>342</v>
      </c>
      <c r="G241" s="178" t="s">
        <v>127</v>
      </c>
      <c r="H241" s="179">
        <v>974</v>
      </c>
      <c r="I241" s="180"/>
      <c r="J241" s="181">
        <f>ROUND(I241*H241,2)</f>
        <v>0</v>
      </c>
      <c r="K241" s="177" t="s">
        <v>128</v>
      </c>
      <c r="L241" s="41"/>
      <c r="M241" s="182" t="s">
        <v>19</v>
      </c>
      <c r="N241" s="183" t="s">
        <v>46</v>
      </c>
      <c r="O241" s="66"/>
      <c r="P241" s="184">
        <f>O241*H241</f>
        <v>0</v>
      </c>
      <c r="Q241" s="184">
        <v>6.0999999999999997E-4</v>
      </c>
      <c r="R241" s="184">
        <f>Q241*H241</f>
        <v>0.59414</v>
      </c>
      <c r="S241" s="184">
        <v>0</v>
      </c>
      <c r="T241" s="185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86" t="s">
        <v>129</v>
      </c>
      <c r="AT241" s="186" t="s">
        <v>124</v>
      </c>
      <c r="AU241" s="186" t="s">
        <v>85</v>
      </c>
      <c r="AY241" s="19" t="s">
        <v>122</v>
      </c>
      <c r="BE241" s="187">
        <f>IF(N241="základní",J241,0)</f>
        <v>0</v>
      </c>
      <c r="BF241" s="187">
        <f>IF(N241="snížená",J241,0)</f>
        <v>0</v>
      </c>
      <c r="BG241" s="187">
        <f>IF(N241="zákl. přenesená",J241,0)</f>
        <v>0</v>
      </c>
      <c r="BH241" s="187">
        <f>IF(N241="sníž. přenesená",J241,0)</f>
        <v>0</v>
      </c>
      <c r="BI241" s="187">
        <f>IF(N241="nulová",J241,0)</f>
        <v>0</v>
      </c>
      <c r="BJ241" s="19" t="s">
        <v>83</v>
      </c>
      <c r="BK241" s="187">
        <f>ROUND(I241*H241,2)</f>
        <v>0</v>
      </c>
      <c r="BL241" s="19" t="s">
        <v>129</v>
      </c>
      <c r="BM241" s="186" t="s">
        <v>343</v>
      </c>
    </row>
    <row r="242" spans="1:65" s="2" customFormat="1" ht="11.25">
      <c r="A242" s="36"/>
      <c r="B242" s="37"/>
      <c r="C242" s="38"/>
      <c r="D242" s="188" t="s">
        <v>131</v>
      </c>
      <c r="E242" s="38"/>
      <c r="F242" s="189" t="s">
        <v>344</v>
      </c>
      <c r="G242" s="38"/>
      <c r="H242" s="38"/>
      <c r="I242" s="190"/>
      <c r="J242" s="38"/>
      <c r="K242" s="38"/>
      <c r="L242" s="41"/>
      <c r="M242" s="191"/>
      <c r="N242" s="192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131</v>
      </c>
      <c r="AU242" s="19" t="s">
        <v>85</v>
      </c>
    </row>
    <row r="243" spans="1:65" s="13" customFormat="1" ht="11.25">
      <c r="B243" s="193"/>
      <c r="C243" s="194"/>
      <c r="D243" s="195" t="s">
        <v>133</v>
      </c>
      <c r="E243" s="196" t="s">
        <v>19</v>
      </c>
      <c r="F243" s="197" t="s">
        <v>310</v>
      </c>
      <c r="G243" s="194"/>
      <c r="H243" s="196" t="s">
        <v>19</v>
      </c>
      <c r="I243" s="198"/>
      <c r="J243" s="194"/>
      <c r="K243" s="194"/>
      <c r="L243" s="199"/>
      <c r="M243" s="200"/>
      <c r="N243" s="201"/>
      <c r="O243" s="201"/>
      <c r="P243" s="201"/>
      <c r="Q243" s="201"/>
      <c r="R243" s="201"/>
      <c r="S243" s="201"/>
      <c r="T243" s="202"/>
      <c r="AT243" s="203" t="s">
        <v>133</v>
      </c>
      <c r="AU243" s="203" t="s">
        <v>85</v>
      </c>
      <c r="AV243" s="13" t="s">
        <v>83</v>
      </c>
      <c r="AW243" s="13" t="s">
        <v>37</v>
      </c>
      <c r="AX243" s="13" t="s">
        <v>75</v>
      </c>
      <c r="AY243" s="203" t="s">
        <v>122</v>
      </c>
    </row>
    <row r="244" spans="1:65" s="14" customFormat="1" ht="11.25">
      <c r="B244" s="204"/>
      <c r="C244" s="205"/>
      <c r="D244" s="195" t="s">
        <v>133</v>
      </c>
      <c r="E244" s="206" t="s">
        <v>19</v>
      </c>
      <c r="F244" s="207" t="s">
        <v>345</v>
      </c>
      <c r="G244" s="205"/>
      <c r="H244" s="208">
        <v>974</v>
      </c>
      <c r="I244" s="209"/>
      <c r="J244" s="205"/>
      <c r="K244" s="205"/>
      <c r="L244" s="210"/>
      <c r="M244" s="211"/>
      <c r="N244" s="212"/>
      <c r="O244" s="212"/>
      <c r="P244" s="212"/>
      <c r="Q244" s="212"/>
      <c r="R244" s="212"/>
      <c r="S244" s="212"/>
      <c r="T244" s="213"/>
      <c r="AT244" s="214" t="s">
        <v>133</v>
      </c>
      <c r="AU244" s="214" t="s">
        <v>85</v>
      </c>
      <c r="AV244" s="14" t="s">
        <v>85</v>
      </c>
      <c r="AW244" s="14" t="s">
        <v>37</v>
      </c>
      <c r="AX244" s="14" t="s">
        <v>83</v>
      </c>
      <c r="AY244" s="214" t="s">
        <v>122</v>
      </c>
    </row>
    <row r="245" spans="1:65" s="2" customFormat="1" ht="24.2" customHeight="1">
      <c r="A245" s="36"/>
      <c r="B245" s="37"/>
      <c r="C245" s="175" t="s">
        <v>346</v>
      </c>
      <c r="D245" s="175" t="s">
        <v>124</v>
      </c>
      <c r="E245" s="176" t="s">
        <v>347</v>
      </c>
      <c r="F245" s="177" t="s">
        <v>348</v>
      </c>
      <c r="G245" s="178" t="s">
        <v>127</v>
      </c>
      <c r="H245" s="179">
        <v>974</v>
      </c>
      <c r="I245" s="180"/>
      <c r="J245" s="181">
        <f>ROUND(I245*H245,2)</f>
        <v>0</v>
      </c>
      <c r="K245" s="177" t="s">
        <v>128</v>
      </c>
      <c r="L245" s="41"/>
      <c r="M245" s="182" t="s">
        <v>19</v>
      </c>
      <c r="N245" s="183" t="s">
        <v>46</v>
      </c>
      <c r="O245" s="66"/>
      <c r="P245" s="184">
        <f>O245*H245</f>
        <v>0</v>
      </c>
      <c r="Q245" s="184">
        <v>0</v>
      </c>
      <c r="R245" s="184">
        <f>Q245*H245</f>
        <v>0</v>
      </c>
      <c r="S245" s="184">
        <v>0</v>
      </c>
      <c r="T245" s="185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86" t="s">
        <v>129</v>
      </c>
      <c r="AT245" s="186" t="s">
        <v>124</v>
      </c>
      <c r="AU245" s="186" t="s">
        <v>85</v>
      </c>
      <c r="AY245" s="19" t="s">
        <v>122</v>
      </c>
      <c r="BE245" s="187">
        <f>IF(N245="základní",J245,0)</f>
        <v>0</v>
      </c>
      <c r="BF245" s="187">
        <f>IF(N245="snížená",J245,0)</f>
        <v>0</v>
      </c>
      <c r="BG245" s="187">
        <f>IF(N245="zákl. přenesená",J245,0)</f>
        <v>0</v>
      </c>
      <c r="BH245" s="187">
        <f>IF(N245="sníž. přenesená",J245,0)</f>
        <v>0</v>
      </c>
      <c r="BI245" s="187">
        <f>IF(N245="nulová",J245,0)</f>
        <v>0</v>
      </c>
      <c r="BJ245" s="19" t="s">
        <v>83</v>
      </c>
      <c r="BK245" s="187">
        <f>ROUND(I245*H245,2)</f>
        <v>0</v>
      </c>
      <c r="BL245" s="19" t="s">
        <v>129</v>
      </c>
      <c r="BM245" s="186" t="s">
        <v>349</v>
      </c>
    </row>
    <row r="246" spans="1:65" s="2" customFormat="1" ht="11.25">
      <c r="A246" s="36"/>
      <c r="B246" s="37"/>
      <c r="C246" s="38"/>
      <c r="D246" s="188" t="s">
        <v>131</v>
      </c>
      <c r="E246" s="38"/>
      <c r="F246" s="189" t="s">
        <v>350</v>
      </c>
      <c r="G246" s="38"/>
      <c r="H246" s="38"/>
      <c r="I246" s="190"/>
      <c r="J246" s="38"/>
      <c r="K246" s="38"/>
      <c r="L246" s="41"/>
      <c r="M246" s="191"/>
      <c r="N246" s="192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131</v>
      </c>
      <c r="AU246" s="19" t="s">
        <v>85</v>
      </c>
    </row>
    <row r="247" spans="1:65" s="13" customFormat="1" ht="11.25">
      <c r="B247" s="193"/>
      <c r="C247" s="194"/>
      <c r="D247" s="195" t="s">
        <v>133</v>
      </c>
      <c r="E247" s="196" t="s">
        <v>19</v>
      </c>
      <c r="F247" s="197" t="s">
        <v>310</v>
      </c>
      <c r="G247" s="194"/>
      <c r="H247" s="196" t="s">
        <v>19</v>
      </c>
      <c r="I247" s="198"/>
      <c r="J247" s="194"/>
      <c r="K247" s="194"/>
      <c r="L247" s="199"/>
      <c r="M247" s="200"/>
      <c r="N247" s="201"/>
      <c r="O247" s="201"/>
      <c r="P247" s="201"/>
      <c r="Q247" s="201"/>
      <c r="R247" s="201"/>
      <c r="S247" s="201"/>
      <c r="T247" s="202"/>
      <c r="AT247" s="203" t="s">
        <v>133</v>
      </c>
      <c r="AU247" s="203" t="s">
        <v>85</v>
      </c>
      <c r="AV247" s="13" t="s">
        <v>83</v>
      </c>
      <c r="AW247" s="13" t="s">
        <v>37</v>
      </c>
      <c r="AX247" s="13" t="s">
        <v>75</v>
      </c>
      <c r="AY247" s="203" t="s">
        <v>122</v>
      </c>
    </row>
    <row r="248" spans="1:65" s="14" customFormat="1" ht="11.25">
      <c r="B248" s="204"/>
      <c r="C248" s="205"/>
      <c r="D248" s="195" t="s">
        <v>133</v>
      </c>
      <c r="E248" s="206" t="s">
        <v>19</v>
      </c>
      <c r="F248" s="207" t="s">
        <v>351</v>
      </c>
      <c r="G248" s="205"/>
      <c r="H248" s="208">
        <v>974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133</v>
      </c>
      <c r="AU248" s="214" t="s">
        <v>85</v>
      </c>
      <c r="AV248" s="14" t="s">
        <v>85</v>
      </c>
      <c r="AW248" s="14" t="s">
        <v>37</v>
      </c>
      <c r="AX248" s="14" t="s">
        <v>83</v>
      </c>
      <c r="AY248" s="214" t="s">
        <v>122</v>
      </c>
    </row>
    <row r="249" spans="1:65" s="2" customFormat="1" ht="37.9" customHeight="1">
      <c r="A249" s="36"/>
      <c r="B249" s="37"/>
      <c r="C249" s="175" t="s">
        <v>352</v>
      </c>
      <c r="D249" s="175" t="s">
        <v>124</v>
      </c>
      <c r="E249" s="176" t="s">
        <v>353</v>
      </c>
      <c r="F249" s="177" t="s">
        <v>354</v>
      </c>
      <c r="G249" s="178" t="s">
        <v>127</v>
      </c>
      <c r="H249" s="179">
        <v>372.5</v>
      </c>
      <c r="I249" s="180"/>
      <c r="J249" s="181">
        <f>ROUND(I249*H249,2)</f>
        <v>0</v>
      </c>
      <c r="K249" s="177" t="s">
        <v>128</v>
      </c>
      <c r="L249" s="41"/>
      <c r="M249" s="182" t="s">
        <v>19</v>
      </c>
      <c r="N249" s="183" t="s">
        <v>46</v>
      </c>
      <c r="O249" s="66"/>
      <c r="P249" s="184">
        <f>O249*H249</f>
        <v>0</v>
      </c>
      <c r="Q249" s="184">
        <v>0.11162</v>
      </c>
      <c r="R249" s="184">
        <f>Q249*H249</f>
        <v>41.578449999999997</v>
      </c>
      <c r="S249" s="184">
        <v>0</v>
      </c>
      <c r="T249" s="185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86" t="s">
        <v>129</v>
      </c>
      <c r="AT249" s="186" t="s">
        <v>124</v>
      </c>
      <c r="AU249" s="186" t="s">
        <v>85</v>
      </c>
      <c r="AY249" s="19" t="s">
        <v>122</v>
      </c>
      <c r="BE249" s="187">
        <f>IF(N249="základní",J249,0)</f>
        <v>0</v>
      </c>
      <c r="BF249" s="187">
        <f>IF(N249="snížená",J249,0)</f>
        <v>0</v>
      </c>
      <c r="BG249" s="187">
        <f>IF(N249="zákl. přenesená",J249,0)</f>
        <v>0</v>
      </c>
      <c r="BH249" s="187">
        <f>IF(N249="sníž. přenesená",J249,0)</f>
        <v>0</v>
      </c>
      <c r="BI249" s="187">
        <f>IF(N249="nulová",J249,0)</f>
        <v>0</v>
      </c>
      <c r="BJ249" s="19" t="s">
        <v>83</v>
      </c>
      <c r="BK249" s="187">
        <f>ROUND(I249*H249,2)</f>
        <v>0</v>
      </c>
      <c r="BL249" s="19" t="s">
        <v>129</v>
      </c>
      <c r="BM249" s="186" t="s">
        <v>355</v>
      </c>
    </row>
    <row r="250" spans="1:65" s="2" customFormat="1" ht="11.25">
      <c r="A250" s="36"/>
      <c r="B250" s="37"/>
      <c r="C250" s="38"/>
      <c r="D250" s="188" t="s">
        <v>131</v>
      </c>
      <c r="E250" s="38"/>
      <c r="F250" s="189" t="s">
        <v>356</v>
      </c>
      <c r="G250" s="38"/>
      <c r="H250" s="38"/>
      <c r="I250" s="190"/>
      <c r="J250" s="38"/>
      <c r="K250" s="38"/>
      <c r="L250" s="41"/>
      <c r="M250" s="191"/>
      <c r="N250" s="192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131</v>
      </c>
      <c r="AU250" s="19" t="s">
        <v>85</v>
      </c>
    </row>
    <row r="251" spans="1:65" s="13" customFormat="1" ht="11.25">
      <c r="B251" s="193"/>
      <c r="C251" s="194"/>
      <c r="D251" s="195" t="s">
        <v>133</v>
      </c>
      <c r="E251" s="196" t="s">
        <v>19</v>
      </c>
      <c r="F251" s="197" t="s">
        <v>310</v>
      </c>
      <c r="G251" s="194"/>
      <c r="H251" s="196" t="s">
        <v>19</v>
      </c>
      <c r="I251" s="198"/>
      <c r="J251" s="194"/>
      <c r="K251" s="194"/>
      <c r="L251" s="199"/>
      <c r="M251" s="200"/>
      <c r="N251" s="201"/>
      <c r="O251" s="201"/>
      <c r="P251" s="201"/>
      <c r="Q251" s="201"/>
      <c r="R251" s="201"/>
      <c r="S251" s="201"/>
      <c r="T251" s="202"/>
      <c r="AT251" s="203" t="s">
        <v>133</v>
      </c>
      <c r="AU251" s="203" t="s">
        <v>85</v>
      </c>
      <c r="AV251" s="13" t="s">
        <v>83</v>
      </c>
      <c r="AW251" s="13" t="s">
        <v>37</v>
      </c>
      <c r="AX251" s="13" t="s">
        <v>75</v>
      </c>
      <c r="AY251" s="203" t="s">
        <v>122</v>
      </c>
    </row>
    <row r="252" spans="1:65" s="14" customFormat="1" ht="11.25">
      <c r="B252" s="204"/>
      <c r="C252" s="205"/>
      <c r="D252" s="195" t="s">
        <v>133</v>
      </c>
      <c r="E252" s="206" t="s">
        <v>19</v>
      </c>
      <c r="F252" s="207" t="s">
        <v>357</v>
      </c>
      <c r="G252" s="205"/>
      <c r="H252" s="208">
        <v>104</v>
      </c>
      <c r="I252" s="209"/>
      <c r="J252" s="205"/>
      <c r="K252" s="205"/>
      <c r="L252" s="210"/>
      <c r="M252" s="211"/>
      <c r="N252" s="212"/>
      <c r="O252" s="212"/>
      <c r="P252" s="212"/>
      <c r="Q252" s="212"/>
      <c r="R252" s="212"/>
      <c r="S252" s="212"/>
      <c r="T252" s="213"/>
      <c r="AT252" s="214" t="s">
        <v>133</v>
      </c>
      <c r="AU252" s="214" t="s">
        <v>85</v>
      </c>
      <c r="AV252" s="14" t="s">
        <v>85</v>
      </c>
      <c r="AW252" s="14" t="s">
        <v>37</v>
      </c>
      <c r="AX252" s="14" t="s">
        <v>75</v>
      </c>
      <c r="AY252" s="214" t="s">
        <v>122</v>
      </c>
    </row>
    <row r="253" spans="1:65" s="14" customFormat="1" ht="11.25">
      <c r="B253" s="204"/>
      <c r="C253" s="205"/>
      <c r="D253" s="195" t="s">
        <v>133</v>
      </c>
      <c r="E253" s="206" t="s">
        <v>19</v>
      </c>
      <c r="F253" s="207" t="s">
        <v>313</v>
      </c>
      <c r="G253" s="205"/>
      <c r="H253" s="208">
        <v>268.5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133</v>
      </c>
      <c r="AU253" s="214" t="s">
        <v>85</v>
      </c>
      <c r="AV253" s="14" t="s">
        <v>85</v>
      </c>
      <c r="AW253" s="14" t="s">
        <v>37</v>
      </c>
      <c r="AX253" s="14" t="s">
        <v>75</v>
      </c>
      <c r="AY253" s="214" t="s">
        <v>122</v>
      </c>
    </row>
    <row r="254" spans="1:65" s="16" customFormat="1" ht="11.25">
      <c r="B254" s="226"/>
      <c r="C254" s="227"/>
      <c r="D254" s="195" t="s">
        <v>133</v>
      </c>
      <c r="E254" s="228" t="s">
        <v>19</v>
      </c>
      <c r="F254" s="229" t="s">
        <v>160</v>
      </c>
      <c r="G254" s="227"/>
      <c r="H254" s="230">
        <v>372.5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AT254" s="236" t="s">
        <v>133</v>
      </c>
      <c r="AU254" s="236" t="s">
        <v>85</v>
      </c>
      <c r="AV254" s="16" t="s">
        <v>129</v>
      </c>
      <c r="AW254" s="16" t="s">
        <v>37</v>
      </c>
      <c r="AX254" s="16" t="s">
        <v>83</v>
      </c>
      <c r="AY254" s="236" t="s">
        <v>122</v>
      </c>
    </row>
    <row r="255" spans="1:65" s="2" customFormat="1" ht="16.5" customHeight="1">
      <c r="A255" s="36"/>
      <c r="B255" s="37"/>
      <c r="C255" s="237" t="s">
        <v>358</v>
      </c>
      <c r="D255" s="237" t="s">
        <v>242</v>
      </c>
      <c r="E255" s="238" t="s">
        <v>359</v>
      </c>
      <c r="F255" s="239" t="s">
        <v>360</v>
      </c>
      <c r="G255" s="240" t="s">
        <v>127</v>
      </c>
      <c r="H255" s="241">
        <v>273.87</v>
      </c>
      <c r="I255" s="242"/>
      <c r="J255" s="243">
        <f>ROUND(I255*H255,2)</f>
        <v>0</v>
      </c>
      <c r="K255" s="239" t="s">
        <v>128</v>
      </c>
      <c r="L255" s="244"/>
      <c r="M255" s="245" t="s">
        <v>19</v>
      </c>
      <c r="N255" s="246" t="s">
        <v>46</v>
      </c>
      <c r="O255" s="66"/>
      <c r="P255" s="184">
        <f>O255*H255</f>
        <v>0</v>
      </c>
      <c r="Q255" s="184">
        <v>0.152</v>
      </c>
      <c r="R255" s="184">
        <f>Q255*H255</f>
        <v>41.628239999999998</v>
      </c>
      <c r="S255" s="184">
        <v>0</v>
      </c>
      <c r="T255" s="185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86" t="s">
        <v>179</v>
      </c>
      <c r="AT255" s="186" t="s">
        <v>242</v>
      </c>
      <c r="AU255" s="186" t="s">
        <v>85</v>
      </c>
      <c r="AY255" s="19" t="s">
        <v>122</v>
      </c>
      <c r="BE255" s="187">
        <f>IF(N255="základní",J255,0)</f>
        <v>0</v>
      </c>
      <c r="BF255" s="187">
        <f>IF(N255="snížená",J255,0)</f>
        <v>0</v>
      </c>
      <c r="BG255" s="187">
        <f>IF(N255="zákl. přenesená",J255,0)</f>
        <v>0</v>
      </c>
      <c r="BH255" s="187">
        <f>IF(N255="sníž. přenesená",J255,0)</f>
        <v>0</v>
      </c>
      <c r="BI255" s="187">
        <f>IF(N255="nulová",J255,0)</f>
        <v>0</v>
      </c>
      <c r="BJ255" s="19" t="s">
        <v>83</v>
      </c>
      <c r="BK255" s="187">
        <f>ROUND(I255*H255,2)</f>
        <v>0</v>
      </c>
      <c r="BL255" s="19" t="s">
        <v>129</v>
      </c>
      <c r="BM255" s="186" t="s">
        <v>361</v>
      </c>
    </row>
    <row r="256" spans="1:65" s="13" customFormat="1" ht="11.25">
      <c r="B256" s="193"/>
      <c r="C256" s="194"/>
      <c r="D256" s="195" t="s">
        <v>133</v>
      </c>
      <c r="E256" s="196" t="s">
        <v>19</v>
      </c>
      <c r="F256" s="197" t="s">
        <v>310</v>
      </c>
      <c r="G256" s="194"/>
      <c r="H256" s="196" t="s">
        <v>19</v>
      </c>
      <c r="I256" s="198"/>
      <c r="J256" s="194"/>
      <c r="K256" s="194"/>
      <c r="L256" s="199"/>
      <c r="M256" s="200"/>
      <c r="N256" s="201"/>
      <c r="O256" s="201"/>
      <c r="P256" s="201"/>
      <c r="Q256" s="201"/>
      <c r="R256" s="201"/>
      <c r="S256" s="201"/>
      <c r="T256" s="202"/>
      <c r="AT256" s="203" t="s">
        <v>133</v>
      </c>
      <c r="AU256" s="203" t="s">
        <v>85</v>
      </c>
      <c r="AV256" s="13" t="s">
        <v>83</v>
      </c>
      <c r="AW256" s="13" t="s">
        <v>37</v>
      </c>
      <c r="AX256" s="13" t="s">
        <v>75</v>
      </c>
      <c r="AY256" s="203" t="s">
        <v>122</v>
      </c>
    </row>
    <row r="257" spans="1:65" s="14" customFormat="1" ht="11.25">
      <c r="B257" s="204"/>
      <c r="C257" s="205"/>
      <c r="D257" s="195" t="s">
        <v>133</v>
      </c>
      <c r="E257" s="206" t="s">
        <v>19</v>
      </c>
      <c r="F257" s="207" t="s">
        <v>362</v>
      </c>
      <c r="G257" s="205"/>
      <c r="H257" s="208">
        <v>273.87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133</v>
      </c>
      <c r="AU257" s="214" t="s">
        <v>85</v>
      </c>
      <c r="AV257" s="14" t="s">
        <v>85</v>
      </c>
      <c r="AW257" s="14" t="s">
        <v>37</v>
      </c>
      <c r="AX257" s="14" t="s">
        <v>75</v>
      </c>
      <c r="AY257" s="214" t="s">
        <v>122</v>
      </c>
    </row>
    <row r="258" spans="1:65" s="16" customFormat="1" ht="11.25">
      <c r="B258" s="226"/>
      <c r="C258" s="227"/>
      <c r="D258" s="195" t="s">
        <v>133</v>
      </c>
      <c r="E258" s="228" t="s">
        <v>19</v>
      </c>
      <c r="F258" s="229" t="s">
        <v>160</v>
      </c>
      <c r="G258" s="227"/>
      <c r="H258" s="230">
        <v>273.87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AT258" s="236" t="s">
        <v>133</v>
      </c>
      <c r="AU258" s="236" t="s">
        <v>85</v>
      </c>
      <c r="AV258" s="16" t="s">
        <v>129</v>
      </c>
      <c r="AW258" s="16" t="s">
        <v>37</v>
      </c>
      <c r="AX258" s="16" t="s">
        <v>83</v>
      </c>
      <c r="AY258" s="236" t="s">
        <v>122</v>
      </c>
    </row>
    <row r="259" spans="1:65" s="2" customFormat="1" ht="16.5" customHeight="1">
      <c r="A259" s="36"/>
      <c r="B259" s="37"/>
      <c r="C259" s="237" t="s">
        <v>363</v>
      </c>
      <c r="D259" s="237" t="s">
        <v>242</v>
      </c>
      <c r="E259" s="238" t="s">
        <v>364</v>
      </c>
      <c r="F259" s="239" t="s">
        <v>365</v>
      </c>
      <c r="G259" s="240" t="s">
        <v>127</v>
      </c>
      <c r="H259" s="241">
        <v>110.16</v>
      </c>
      <c r="I259" s="242"/>
      <c r="J259" s="243">
        <f>ROUND(I259*H259,2)</f>
        <v>0</v>
      </c>
      <c r="K259" s="239" t="s">
        <v>128</v>
      </c>
      <c r="L259" s="244"/>
      <c r="M259" s="245" t="s">
        <v>19</v>
      </c>
      <c r="N259" s="246" t="s">
        <v>46</v>
      </c>
      <c r="O259" s="66"/>
      <c r="P259" s="184">
        <f>O259*H259</f>
        <v>0</v>
      </c>
      <c r="Q259" s="184">
        <v>0.152</v>
      </c>
      <c r="R259" s="184">
        <f>Q259*H259</f>
        <v>16.744319999999998</v>
      </c>
      <c r="S259" s="184">
        <v>0</v>
      </c>
      <c r="T259" s="185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186" t="s">
        <v>179</v>
      </c>
      <c r="AT259" s="186" t="s">
        <v>242</v>
      </c>
      <c r="AU259" s="186" t="s">
        <v>85</v>
      </c>
      <c r="AY259" s="19" t="s">
        <v>122</v>
      </c>
      <c r="BE259" s="187">
        <f>IF(N259="základní",J259,0)</f>
        <v>0</v>
      </c>
      <c r="BF259" s="187">
        <f>IF(N259="snížená",J259,0)</f>
        <v>0</v>
      </c>
      <c r="BG259" s="187">
        <f>IF(N259="zákl. přenesená",J259,0)</f>
        <v>0</v>
      </c>
      <c r="BH259" s="187">
        <f>IF(N259="sníž. přenesená",J259,0)</f>
        <v>0</v>
      </c>
      <c r="BI259" s="187">
        <f>IF(N259="nulová",J259,0)</f>
        <v>0</v>
      </c>
      <c r="BJ259" s="19" t="s">
        <v>83</v>
      </c>
      <c r="BK259" s="187">
        <f>ROUND(I259*H259,2)</f>
        <v>0</v>
      </c>
      <c r="BL259" s="19" t="s">
        <v>129</v>
      </c>
      <c r="BM259" s="186" t="s">
        <v>366</v>
      </c>
    </row>
    <row r="260" spans="1:65" s="13" customFormat="1" ht="11.25">
      <c r="B260" s="193"/>
      <c r="C260" s="194"/>
      <c r="D260" s="195" t="s">
        <v>133</v>
      </c>
      <c r="E260" s="196" t="s">
        <v>19</v>
      </c>
      <c r="F260" s="197" t="s">
        <v>310</v>
      </c>
      <c r="G260" s="194"/>
      <c r="H260" s="196" t="s">
        <v>19</v>
      </c>
      <c r="I260" s="198"/>
      <c r="J260" s="194"/>
      <c r="K260" s="194"/>
      <c r="L260" s="199"/>
      <c r="M260" s="200"/>
      <c r="N260" s="201"/>
      <c r="O260" s="201"/>
      <c r="P260" s="201"/>
      <c r="Q260" s="201"/>
      <c r="R260" s="201"/>
      <c r="S260" s="201"/>
      <c r="T260" s="202"/>
      <c r="AT260" s="203" t="s">
        <v>133</v>
      </c>
      <c r="AU260" s="203" t="s">
        <v>85</v>
      </c>
      <c r="AV260" s="13" t="s">
        <v>83</v>
      </c>
      <c r="AW260" s="13" t="s">
        <v>37</v>
      </c>
      <c r="AX260" s="13" t="s">
        <v>75</v>
      </c>
      <c r="AY260" s="203" t="s">
        <v>122</v>
      </c>
    </row>
    <row r="261" spans="1:65" s="14" customFormat="1" ht="11.25">
      <c r="B261" s="204"/>
      <c r="C261" s="205"/>
      <c r="D261" s="195" t="s">
        <v>133</v>
      </c>
      <c r="E261" s="206" t="s">
        <v>19</v>
      </c>
      <c r="F261" s="207" t="s">
        <v>312</v>
      </c>
      <c r="G261" s="205"/>
      <c r="H261" s="208">
        <v>108</v>
      </c>
      <c r="I261" s="209"/>
      <c r="J261" s="205"/>
      <c r="K261" s="205"/>
      <c r="L261" s="210"/>
      <c r="M261" s="211"/>
      <c r="N261" s="212"/>
      <c r="O261" s="212"/>
      <c r="P261" s="212"/>
      <c r="Q261" s="212"/>
      <c r="R261" s="212"/>
      <c r="S261" s="212"/>
      <c r="T261" s="213"/>
      <c r="AT261" s="214" t="s">
        <v>133</v>
      </c>
      <c r="AU261" s="214" t="s">
        <v>85</v>
      </c>
      <c r="AV261" s="14" t="s">
        <v>85</v>
      </c>
      <c r="AW261" s="14" t="s">
        <v>37</v>
      </c>
      <c r="AX261" s="14" t="s">
        <v>75</v>
      </c>
      <c r="AY261" s="214" t="s">
        <v>122</v>
      </c>
    </row>
    <row r="262" spans="1:65" s="15" customFormat="1" ht="11.25">
      <c r="B262" s="215"/>
      <c r="C262" s="216"/>
      <c r="D262" s="195" t="s">
        <v>133</v>
      </c>
      <c r="E262" s="217" t="s">
        <v>19</v>
      </c>
      <c r="F262" s="218" t="s">
        <v>155</v>
      </c>
      <c r="G262" s="216"/>
      <c r="H262" s="219">
        <v>108</v>
      </c>
      <c r="I262" s="220"/>
      <c r="J262" s="216"/>
      <c r="K262" s="216"/>
      <c r="L262" s="221"/>
      <c r="M262" s="222"/>
      <c r="N262" s="223"/>
      <c r="O262" s="223"/>
      <c r="P262" s="223"/>
      <c r="Q262" s="223"/>
      <c r="R262" s="223"/>
      <c r="S262" s="223"/>
      <c r="T262" s="224"/>
      <c r="AT262" s="225" t="s">
        <v>133</v>
      </c>
      <c r="AU262" s="225" t="s">
        <v>85</v>
      </c>
      <c r="AV262" s="15" t="s">
        <v>141</v>
      </c>
      <c r="AW262" s="15" t="s">
        <v>37</v>
      </c>
      <c r="AX262" s="15" t="s">
        <v>75</v>
      </c>
      <c r="AY262" s="225" t="s">
        <v>122</v>
      </c>
    </row>
    <row r="263" spans="1:65" s="14" customFormat="1" ht="11.25">
      <c r="B263" s="204"/>
      <c r="C263" s="205"/>
      <c r="D263" s="195" t="s">
        <v>133</v>
      </c>
      <c r="E263" s="206" t="s">
        <v>19</v>
      </c>
      <c r="F263" s="207" t="s">
        <v>367</v>
      </c>
      <c r="G263" s="205"/>
      <c r="H263" s="208">
        <v>110.16</v>
      </c>
      <c r="I263" s="209"/>
      <c r="J263" s="205"/>
      <c r="K263" s="205"/>
      <c r="L263" s="210"/>
      <c r="M263" s="211"/>
      <c r="N263" s="212"/>
      <c r="O263" s="212"/>
      <c r="P263" s="212"/>
      <c r="Q263" s="212"/>
      <c r="R263" s="212"/>
      <c r="S263" s="212"/>
      <c r="T263" s="213"/>
      <c r="AT263" s="214" t="s">
        <v>133</v>
      </c>
      <c r="AU263" s="214" t="s">
        <v>85</v>
      </c>
      <c r="AV263" s="14" t="s">
        <v>85</v>
      </c>
      <c r="AW263" s="14" t="s">
        <v>37</v>
      </c>
      <c r="AX263" s="14" t="s">
        <v>83</v>
      </c>
      <c r="AY263" s="214" t="s">
        <v>122</v>
      </c>
    </row>
    <row r="264" spans="1:65" s="12" customFormat="1" ht="22.9" customHeight="1">
      <c r="B264" s="159"/>
      <c r="C264" s="160"/>
      <c r="D264" s="161" t="s">
        <v>74</v>
      </c>
      <c r="E264" s="173" t="s">
        <v>179</v>
      </c>
      <c r="F264" s="173" t="s">
        <v>368</v>
      </c>
      <c r="G264" s="160"/>
      <c r="H264" s="160"/>
      <c r="I264" s="163"/>
      <c r="J264" s="174">
        <f>BK264</f>
        <v>0</v>
      </c>
      <c r="K264" s="160"/>
      <c r="L264" s="165"/>
      <c r="M264" s="166"/>
      <c r="N264" s="167"/>
      <c r="O264" s="167"/>
      <c r="P264" s="168">
        <f>SUM(P265:P281)</f>
        <v>0</v>
      </c>
      <c r="Q264" s="167"/>
      <c r="R264" s="168">
        <f>SUM(R265:R281)</f>
        <v>7.4125415000000006</v>
      </c>
      <c r="S264" s="167"/>
      <c r="T264" s="169">
        <f>SUM(T265:T281)</f>
        <v>0</v>
      </c>
      <c r="AR264" s="170" t="s">
        <v>83</v>
      </c>
      <c r="AT264" s="171" t="s">
        <v>74</v>
      </c>
      <c r="AU264" s="171" t="s">
        <v>83</v>
      </c>
      <c r="AY264" s="170" t="s">
        <v>122</v>
      </c>
      <c r="BK264" s="172">
        <f>SUM(BK265:BK281)</f>
        <v>0</v>
      </c>
    </row>
    <row r="265" spans="1:65" s="2" customFormat="1" ht="24.2" customHeight="1">
      <c r="A265" s="36"/>
      <c r="B265" s="37"/>
      <c r="C265" s="175" t="s">
        <v>369</v>
      </c>
      <c r="D265" s="175" t="s">
        <v>124</v>
      </c>
      <c r="E265" s="176" t="s">
        <v>370</v>
      </c>
      <c r="F265" s="177" t="s">
        <v>371</v>
      </c>
      <c r="G265" s="178" t="s">
        <v>144</v>
      </c>
      <c r="H265" s="179">
        <v>28</v>
      </c>
      <c r="I265" s="180"/>
      <c r="J265" s="181">
        <f>ROUND(I265*H265,2)</f>
        <v>0</v>
      </c>
      <c r="K265" s="177" t="s">
        <v>128</v>
      </c>
      <c r="L265" s="41"/>
      <c r="M265" s="182" t="s">
        <v>19</v>
      </c>
      <c r="N265" s="183" t="s">
        <v>46</v>
      </c>
      <c r="O265" s="66"/>
      <c r="P265" s="184">
        <f>O265*H265</f>
        <v>0</v>
      </c>
      <c r="Q265" s="184">
        <v>1.2999999999999999E-5</v>
      </c>
      <c r="R265" s="184">
        <f>Q265*H265</f>
        <v>3.6399999999999996E-4</v>
      </c>
      <c r="S265" s="184">
        <v>0</v>
      </c>
      <c r="T265" s="185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86" t="s">
        <v>129</v>
      </c>
      <c r="AT265" s="186" t="s">
        <v>124</v>
      </c>
      <c r="AU265" s="186" t="s">
        <v>85</v>
      </c>
      <c r="AY265" s="19" t="s">
        <v>122</v>
      </c>
      <c r="BE265" s="187">
        <f>IF(N265="základní",J265,0)</f>
        <v>0</v>
      </c>
      <c r="BF265" s="187">
        <f>IF(N265="snížená",J265,0)</f>
        <v>0</v>
      </c>
      <c r="BG265" s="187">
        <f>IF(N265="zákl. přenesená",J265,0)</f>
        <v>0</v>
      </c>
      <c r="BH265" s="187">
        <f>IF(N265="sníž. přenesená",J265,0)</f>
        <v>0</v>
      </c>
      <c r="BI265" s="187">
        <f>IF(N265="nulová",J265,0)</f>
        <v>0</v>
      </c>
      <c r="BJ265" s="19" t="s">
        <v>83</v>
      </c>
      <c r="BK265" s="187">
        <f>ROUND(I265*H265,2)</f>
        <v>0</v>
      </c>
      <c r="BL265" s="19" t="s">
        <v>129</v>
      </c>
      <c r="BM265" s="186" t="s">
        <v>372</v>
      </c>
    </row>
    <row r="266" spans="1:65" s="2" customFormat="1" ht="11.25">
      <c r="A266" s="36"/>
      <c r="B266" s="37"/>
      <c r="C266" s="38"/>
      <c r="D266" s="188" t="s">
        <v>131</v>
      </c>
      <c r="E266" s="38"/>
      <c r="F266" s="189" t="s">
        <v>373</v>
      </c>
      <c r="G266" s="38"/>
      <c r="H266" s="38"/>
      <c r="I266" s="190"/>
      <c r="J266" s="38"/>
      <c r="K266" s="38"/>
      <c r="L266" s="41"/>
      <c r="M266" s="191"/>
      <c r="N266" s="192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131</v>
      </c>
      <c r="AU266" s="19" t="s">
        <v>85</v>
      </c>
    </row>
    <row r="267" spans="1:65" s="14" customFormat="1" ht="11.25">
      <c r="B267" s="204"/>
      <c r="C267" s="205"/>
      <c r="D267" s="195" t="s">
        <v>133</v>
      </c>
      <c r="E267" s="206" t="s">
        <v>19</v>
      </c>
      <c r="F267" s="207" t="s">
        <v>374</v>
      </c>
      <c r="G267" s="205"/>
      <c r="H267" s="208">
        <v>28</v>
      </c>
      <c r="I267" s="209"/>
      <c r="J267" s="205"/>
      <c r="K267" s="205"/>
      <c r="L267" s="210"/>
      <c r="M267" s="211"/>
      <c r="N267" s="212"/>
      <c r="O267" s="212"/>
      <c r="P267" s="212"/>
      <c r="Q267" s="212"/>
      <c r="R267" s="212"/>
      <c r="S267" s="212"/>
      <c r="T267" s="213"/>
      <c r="AT267" s="214" t="s">
        <v>133</v>
      </c>
      <c r="AU267" s="214" t="s">
        <v>85</v>
      </c>
      <c r="AV267" s="14" t="s">
        <v>85</v>
      </c>
      <c r="AW267" s="14" t="s">
        <v>37</v>
      </c>
      <c r="AX267" s="14" t="s">
        <v>83</v>
      </c>
      <c r="AY267" s="214" t="s">
        <v>122</v>
      </c>
    </row>
    <row r="268" spans="1:65" s="2" customFormat="1" ht="16.5" customHeight="1">
      <c r="A268" s="36"/>
      <c r="B268" s="37"/>
      <c r="C268" s="237" t="s">
        <v>375</v>
      </c>
      <c r="D268" s="237" t="s">
        <v>242</v>
      </c>
      <c r="E268" s="238" t="s">
        <v>376</v>
      </c>
      <c r="F268" s="239" t="s">
        <v>377</v>
      </c>
      <c r="G268" s="240" t="s">
        <v>144</v>
      </c>
      <c r="H268" s="241">
        <v>28</v>
      </c>
      <c r="I268" s="242"/>
      <c r="J268" s="243">
        <f>ROUND(I268*H268,2)</f>
        <v>0</v>
      </c>
      <c r="K268" s="239" t="s">
        <v>128</v>
      </c>
      <c r="L268" s="244"/>
      <c r="M268" s="245" t="s">
        <v>19</v>
      </c>
      <c r="N268" s="246" t="s">
        <v>46</v>
      </c>
      <c r="O268" s="66"/>
      <c r="P268" s="184">
        <f>O268*H268</f>
        <v>0</v>
      </c>
      <c r="Q268" s="184">
        <v>6.7299999999999999E-3</v>
      </c>
      <c r="R268" s="184">
        <f>Q268*H268</f>
        <v>0.18844</v>
      </c>
      <c r="S268" s="184">
        <v>0</v>
      </c>
      <c r="T268" s="185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86" t="s">
        <v>179</v>
      </c>
      <c r="AT268" s="186" t="s">
        <v>242</v>
      </c>
      <c r="AU268" s="186" t="s">
        <v>85</v>
      </c>
      <c r="AY268" s="19" t="s">
        <v>122</v>
      </c>
      <c r="BE268" s="187">
        <f>IF(N268="základní",J268,0)</f>
        <v>0</v>
      </c>
      <c r="BF268" s="187">
        <f>IF(N268="snížená",J268,0)</f>
        <v>0</v>
      </c>
      <c r="BG268" s="187">
        <f>IF(N268="zákl. přenesená",J268,0)</f>
        <v>0</v>
      </c>
      <c r="BH268" s="187">
        <f>IF(N268="sníž. přenesená",J268,0)</f>
        <v>0</v>
      </c>
      <c r="BI268" s="187">
        <f>IF(N268="nulová",J268,0)</f>
        <v>0</v>
      </c>
      <c r="BJ268" s="19" t="s">
        <v>83</v>
      </c>
      <c r="BK268" s="187">
        <f>ROUND(I268*H268,2)</f>
        <v>0</v>
      </c>
      <c r="BL268" s="19" t="s">
        <v>129</v>
      </c>
      <c r="BM268" s="186" t="s">
        <v>378</v>
      </c>
    </row>
    <row r="269" spans="1:65" s="2" customFormat="1" ht="24.2" customHeight="1">
      <c r="A269" s="36"/>
      <c r="B269" s="37"/>
      <c r="C269" s="175" t="s">
        <v>379</v>
      </c>
      <c r="D269" s="175" t="s">
        <v>124</v>
      </c>
      <c r="E269" s="176" t="s">
        <v>380</v>
      </c>
      <c r="F269" s="177" t="s">
        <v>381</v>
      </c>
      <c r="G269" s="178" t="s">
        <v>382</v>
      </c>
      <c r="H269" s="179">
        <v>10</v>
      </c>
      <c r="I269" s="180"/>
      <c r="J269" s="181">
        <f>ROUND(I269*H269,2)</f>
        <v>0</v>
      </c>
      <c r="K269" s="177" t="s">
        <v>128</v>
      </c>
      <c r="L269" s="41"/>
      <c r="M269" s="182" t="s">
        <v>19</v>
      </c>
      <c r="N269" s="183" t="s">
        <v>46</v>
      </c>
      <c r="O269" s="66"/>
      <c r="P269" s="184">
        <f>O269*H269</f>
        <v>0</v>
      </c>
      <c r="Q269" s="184">
        <v>5.75E-6</v>
      </c>
      <c r="R269" s="184">
        <f>Q269*H269</f>
        <v>5.7500000000000002E-5</v>
      </c>
      <c r="S269" s="184">
        <v>0</v>
      </c>
      <c r="T269" s="185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186" t="s">
        <v>129</v>
      </c>
      <c r="AT269" s="186" t="s">
        <v>124</v>
      </c>
      <c r="AU269" s="186" t="s">
        <v>85</v>
      </c>
      <c r="AY269" s="19" t="s">
        <v>122</v>
      </c>
      <c r="BE269" s="187">
        <f>IF(N269="základní",J269,0)</f>
        <v>0</v>
      </c>
      <c r="BF269" s="187">
        <f>IF(N269="snížená",J269,0)</f>
        <v>0</v>
      </c>
      <c r="BG269" s="187">
        <f>IF(N269="zákl. přenesená",J269,0)</f>
        <v>0</v>
      </c>
      <c r="BH269" s="187">
        <f>IF(N269="sníž. přenesená",J269,0)</f>
        <v>0</v>
      </c>
      <c r="BI269" s="187">
        <f>IF(N269="nulová",J269,0)</f>
        <v>0</v>
      </c>
      <c r="BJ269" s="19" t="s">
        <v>83</v>
      </c>
      <c r="BK269" s="187">
        <f>ROUND(I269*H269,2)</f>
        <v>0</v>
      </c>
      <c r="BL269" s="19" t="s">
        <v>129</v>
      </c>
      <c r="BM269" s="186" t="s">
        <v>383</v>
      </c>
    </row>
    <row r="270" spans="1:65" s="2" customFormat="1" ht="11.25">
      <c r="A270" s="36"/>
      <c r="B270" s="37"/>
      <c r="C270" s="38"/>
      <c r="D270" s="188" t="s">
        <v>131</v>
      </c>
      <c r="E270" s="38"/>
      <c r="F270" s="189" t="s">
        <v>384</v>
      </c>
      <c r="G270" s="38"/>
      <c r="H270" s="38"/>
      <c r="I270" s="190"/>
      <c r="J270" s="38"/>
      <c r="K270" s="38"/>
      <c r="L270" s="41"/>
      <c r="M270" s="191"/>
      <c r="N270" s="192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131</v>
      </c>
      <c r="AU270" s="19" t="s">
        <v>85</v>
      </c>
    </row>
    <row r="271" spans="1:65" s="14" customFormat="1" ht="11.25">
      <c r="B271" s="204"/>
      <c r="C271" s="205"/>
      <c r="D271" s="195" t="s">
        <v>133</v>
      </c>
      <c r="E271" s="206" t="s">
        <v>19</v>
      </c>
      <c r="F271" s="207" t="s">
        <v>385</v>
      </c>
      <c r="G271" s="205"/>
      <c r="H271" s="208">
        <v>10</v>
      </c>
      <c r="I271" s="209"/>
      <c r="J271" s="205"/>
      <c r="K271" s="205"/>
      <c r="L271" s="210"/>
      <c r="M271" s="211"/>
      <c r="N271" s="212"/>
      <c r="O271" s="212"/>
      <c r="P271" s="212"/>
      <c r="Q271" s="212"/>
      <c r="R271" s="212"/>
      <c r="S271" s="212"/>
      <c r="T271" s="213"/>
      <c r="AT271" s="214" t="s">
        <v>133</v>
      </c>
      <c r="AU271" s="214" t="s">
        <v>85</v>
      </c>
      <c r="AV271" s="14" t="s">
        <v>85</v>
      </c>
      <c r="AW271" s="14" t="s">
        <v>37</v>
      </c>
      <c r="AX271" s="14" t="s">
        <v>83</v>
      </c>
      <c r="AY271" s="214" t="s">
        <v>122</v>
      </c>
    </row>
    <row r="272" spans="1:65" s="2" customFormat="1" ht="16.5" customHeight="1">
      <c r="A272" s="36"/>
      <c r="B272" s="37"/>
      <c r="C272" s="237" t="s">
        <v>386</v>
      </c>
      <c r="D272" s="237" t="s">
        <v>242</v>
      </c>
      <c r="E272" s="238" t="s">
        <v>387</v>
      </c>
      <c r="F272" s="239" t="s">
        <v>388</v>
      </c>
      <c r="G272" s="240" t="s">
        <v>382</v>
      </c>
      <c r="H272" s="241">
        <v>10</v>
      </c>
      <c r="I272" s="242"/>
      <c r="J272" s="243">
        <f>ROUND(I272*H272,2)</f>
        <v>0</v>
      </c>
      <c r="K272" s="239" t="s">
        <v>19</v>
      </c>
      <c r="L272" s="244"/>
      <c r="M272" s="245" t="s">
        <v>19</v>
      </c>
      <c r="N272" s="246" t="s">
        <v>46</v>
      </c>
      <c r="O272" s="66"/>
      <c r="P272" s="184">
        <f>O272*H272</f>
        <v>0</v>
      </c>
      <c r="Q272" s="184">
        <v>0</v>
      </c>
      <c r="R272" s="184">
        <f>Q272*H272</f>
        <v>0</v>
      </c>
      <c r="S272" s="184">
        <v>0</v>
      </c>
      <c r="T272" s="185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86" t="s">
        <v>179</v>
      </c>
      <c r="AT272" s="186" t="s">
        <v>242</v>
      </c>
      <c r="AU272" s="186" t="s">
        <v>85</v>
      </c>
      <c r="AY272" s="19" t="s">
        <v>122</v>
      </c>
      <c r="BE272" s="187">
        <f>IF(N272="základní",J272,0)</f>
        <v>0</v>
      </c>
      <c r="BF272" s="187">
        <f>IF(N272="snížená",J272,0)</f>
        <v>0</v>
      </c>
      <c r="BG272" s="187">
        <f>IF(N272="zákl. přenesená",J272,0)</f>
        <v>0</v>
      </c>
      <c r="BH272" s="187">
        <f>IF(N272="sníž. přenesená",J272,0)</f>
        <v>0</v>
      </c>
      <c r="BI272" s="187">
        <f>IF(N272="nulová",J272,0)</f>
        <v>0</v>
      </c>
      <c r="BJ272" s="19" t="s">
        <v>83</v>
      </c>
      <c r="BK272" s="187">
        <f>ROUND(I272*H272,2)</f>
        <v>0</v>
      </c>
      <c r="BL272" s="19" t="s">
        <v>129</v>
      </c>
      <c r="BM272" s="186" t="s">
        <v>389</v>
      </c>
    </row>
    <row r="273" spans="1:65" s="14" customFormat="1" ht="11.25">
      <c r="B273" s="204"/>
      <c r="C273" s="205"/>
      <c r="D273" s="195" t="s">
        <v>133</v>
      </c>
      <c r="E273" s="206" t="s">
        <v>19</v>
      </c>
      <c r="F273" s="207" t="s">
        <v>390</v>
      </c>
      <c r="G273" s="205"/>
      <c r="H273" s="208">
        <v>10</v>
      </c>
      <c r="I273" s="209"/>
      <c r="J273" s="205"/>
      <c r="K273" s="205"/>
      <c r="L273" s="210"/>
      <c r="M273" s="211"/>
      <c r="N273" s="212"/>
      <c r="O273" s="212"/>
      <c r="P273" s="212"/>
      <c r="Q273" s="212"/>
      <c r="R273" s="212"/>
      <c r="S273" s="212"/>
      <c r="T273" s="213"/>
      <c r="AT273" s="214" t="s">
        <v>133</v>
      </c>
      <c r="AU273" s="214" t="s">
        <v>85</v>
      </c>
      <c r="AV273" s="14" t="s">
        <v>85</v>
      </c>
      <c r="AW273" s="14" t="s">
        <v>37</v>
      </c>
      <c r="AX273" s="14" t="s">
        <v>83</v>
      </c>
      <c r="AY273" s="214" t="s">
        <v>122</v>
      </c>
    </row>
    <row r="274" spans="1:65" s="2" customFormat="1" ht="16.5" customHeight="1">
      <c r="A274" s="36"/>
      <c r="B274" s="37"/>
      <c r="C274" s="175" t="s">
        <v>391</v>
      </c>
      <c r="D274" s="175" t="s">
        <v>124</v>
      </c>
      <c r="E274" s="176" t="s">
        <v>392</v>
      </c>
      <c r="F274" s="177" t="s">
        <v>393</v>
      </c>
      <c r="G274" s="178" t="s">
        <v>382</v>
      </c>
      <c r="H274" s="179">
        <v>8</v>
      </c>
      <c r="I274" s="180"/>
      <c r="J274" s="181">
        <f>ROUND(I274*H274,2)</f>
        <v>0</v>
      </c>
      <c r="K274" s="177" t="s">
        <v>128</v>
      </c>
      <c r="L274" s="41"/>
      <c r="M274" s="182" t="s">
        <v>19</v>
      </c>
      <c r="N274" s="183" t="s">
        <v>46</v>
      </c>
      <c r="O274" s="66"/>
      <c r="P274" s="184">
        <f>O274*H274</f>
        <v>0</v>
      </c>
      <c r="Q274" s="184">
        <v>0.12526000000000001</v>
      </c>
      <c r="R274" s="184">
        <f>Q274*H274</f>
        <v>1.0020800000000001</v>
      </c>
      <c r="S274" s="184">
        <v>0</v>
      </c>
      <c r="T274" s="185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86" t="s">
        <v>129</v>
      </c>
      <c r="AT274" s="186" t="s">
        <v>124</v>
      </c>
      <c r="AU274" s="186" t="s">
        <v>85</v>
      </c>
      <c r="AY274" s="19" t="s">
        <v>122</v>
      </c>
      <c r="BE274" s="187">
        <f>IF(N274="základní",J274,0)</f>
        <v>0</v>
      </c>
      <c r="BF274" s="187">
        <f>IF(N274="snížená",J274,0)</f>
        <v>0</v>
      </c>
      <c r="BG274" s="187">
        <f>IF(N274="zákl. přenesená",J274,0)</f>
        <v>0</v>
      </c>
      <c r="BH274" s="187">
        <f>IF(N274="sníž. přenesená",J274,0)</f>
        <v>0</v>
      </c>
      <c r="BI274" s="187">
        <f>IF(N274="nulová",J274,0)</f>
        <v>0</v>
      </c>
      <c r="BJ274" s="19" t="s">
        <v>83</v>
      </c>
      <c r="BK274" s="187">
        <f>ROUND(I274*H274,2)</f>
        <v>0</v>
      </c>
      <c r="BL274" s="19" t="s">
        <v>129</v>
      </c>
      <c r="BM274" s="186" t="s">
        <v>394</v>
      </c>
    </row>
    <row r="275" spans="1:65" s="2" customFormat="1" ht="11.25">
      <c r="A275" s="36"/>
      <c r="B275" s="37"/>
      <c r="C275" s="38"/>
      <c r="D275" s="188" t="s">
        <v>131</v>
      </c>
      <c r="E275" s="38"/>
      <c r="F275" s="189" t="s">
        <v>395</v>
      </c>
      <c r="G275" s="38"/>
      <c r="H275" s="38"/>
      <c r="I275" s="190"/>
      <c r="J275" s="38"/>
      <c r="K275" s="38"/>
      <c r="L275" s="41"/>
      <c r="M275" s="191"/>
      <c r="N275" s="192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131</v>
      </c>
      <c r="AU275" s="19" t="s">
        <v>85</v>
      </c>
    </row>
    <row r="276" spans="1:65" s="2" customFormat="1" ht="16.5" customHeight="1">
      <c r="A276" s="36"/>
      <c r="B276" s="37"/>
      <c r="C276" s="237" t="s">
        <v>396</v>
      </c>
      <c r="D276" s="237" t="s">
        <v>242</v>
      </c>
      <c r="E276" s="238" t="s">
        <v>397</v>
      </c>
      <c r="F276" s="239" t="s">
        <v>398</v>
      </c>
      <c r="G276" s="240" t="s">
        <v>399</v>
      </c>
      <c r="H276" s="241">
        <v>8</v>
      </c>
      <c r="I276" s="242"/>
      <c r="J276" s="243">
        <f>ROUND(I276*H276,2)</f>
        <v>0</v>
      </c>
      <c r="K276" s="239" t="s">
        <v>19</v>
      </c>
      <c r="L276" s="244"/>
      <c r="M276" s="245" t="s">
        <v>19</v>
      </c>
      <c r="N276" s="246" t="s">
        <v>46</v>
      </c>
      <c r="O276" s="66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186" t="s">
        <v>179</v>
      </c>
      <c r="AT276" s="186" t="s">
        <v>242</v>
      </c>
      <c r="AU276" s="186" t="s">
        <v>85</v>
      </c>
      <c r="AY276" s="19" t="s">
        <v>122</v>
      </c>
      <c r="BE276" s="187">
        <f>IF(N276="základní",J276,0)</f>
        <v>0</v>
      </c>
      <c r="BF276" s="187">
        <f>IF(N276="snížená",J276,0)</f>
        <v>0</v>
      </c>
      <c r="BG276" s="187">
        <f>IF(N276="zákl. přenesená",J276,0)</f>
        <v>0</v>
      </c>
      <c r="BH276" s="187">
        <f>IF(N276="sníž. přenesená",J276,0)</f>
        <v>0</v>
      </c>
      <c r="BI276" s="187">
        <f>IF(N276="nulová",J276,0)</f>
        <v>0</v>
      </c>
      <c r="BJ276" s="19" t="s">
        <v>83</v>
      </c>
      <c r="BK276" s="187">
        <f>ROUND(I276*H276,2)</f>
        <v>0</v>
      </c>
      <c r="BL276" s="19" t="s">
        <v>129</v>
      </c>
      <c r="BM276" s="186" t="s">
        <v>400</v>
      </c>
    </row>
    <row r="277" spans="1:65" s="2" customFormat="1" ht="16.5" customHeight="1">
      <c r="A277" s="36"/>
      <c r="B277" s="37"/>
      <c r="C277" s="237" t="s">
        <v>401</v>
      </c>
      <c r="D277" s="237" t="s">
        <v>242</v>
      </c>
      <c r="E277" s="238" t="s">
        <v>402</v>
      </c>
      <c r="F277" s="239" t="s">
        <v>403</v>
      </c>
      <c r="G277" s="240" t="s">
        <v>399</v>
      </c>
      <c r="H277" s="241">
        <v>8</v>
      </c>
      <c r="I277" s="242"/>
      <c r="J277" s="243">
        <f>ROUND(I277*H277,2)</f>
        <v>0</v>
      </c>
      <c r="K277" s="239" t="s">
        <v>19</v>
      </c>
      <c r="L277" s="244"/>
      <c r="M277" s="245" t="s">
        <v>19</v>
      </c>
      <c r="N277" s="246" t="s">
        <v>46</v>
      </c>
      <c r="O277" s="66"/>
      <c r="P277" s="184">
        <f>O277*H277</f>
        <v>0</v>
      </c>
      <c r="Q277" s="184">
        <v>0</v>
      </c>
      <c r="R277" s="184">
        <f>Q277*H277</f>
        <v>0</v>
      </c>
      <c r="S277" s="184">
        <v>0</v>
      </c>
      <c r="T277" s="185">
        <f>S277*H277</f>
        <v>0</v>
      </c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R277" s="186" t="s">
        <v>179</v>
      </c>
      <c r="AT277" s="186" t="s">
        <v>242</v>
      </c>
      <c r="AU277" s="186" t="s">
        <v>85</v>
      </c>
      <c r="AY277" s="19" t="s">
        <v>122</v>
      </c>
      <c r="BE277" s="187">
        <f>IF(N277="základní",J277,0)</f>
        <v>0</v>
      </c>
      <c r="BF277" s="187">
        <f>IF(N277="snížená",J277,0)</f>
        <v>0</v>
      </c>
      <c r="BG277" s="187">
        <f>IF(N277="zákl. přenesená",J277,0)</f>
        <v>0</v>
      </c>
      <c r="BH277" s="187">
        <f>IF(N277="sníž. přenesená",J277,0)</f>
        <v>0</v>
      </c>
      <c r="BI277" s="187">
        <f>IF(N277="nulová",J277,0)</f>
        <v>0</v>
      </c>
      <c r="BJ277" s="19" t="s">
        <v>83</v>
      </c>
      <c r="BK277" s="187">
        <f>ROUND(I277*H277,2)</f>
        <v>0</v>
      </c>
      <c r="BL277" s="19" t="s">
        <v>129</v>
      </c>
      <c r="BM277" s="186" t="s">
        <v>404</v>
      </c>
    </row>
    <row r="278" spans="1:65" s="14" customFormat="1" ht="11.25">
      <c r="B278" s="204"/>
      <c r="C278" s="205"/>
      <c r="D278" s="195" t="s">
        <v>133</v>
      </c>
      <c r="E278" s="206" t="s">
        <v>19</v>
      </c>
      <c r="F278" s="207" t="s">
        <v>405</v>
      </c>
      <c r="G278" s="205"/>
      <c r="H278" s="208">
        <v>8</v>
      </c>
      <c r="I278" s="209"/>
      <c r="J278" s="205"/>
      <c r="K278" s="205"/>
      <c r="L278" s="210"/>
      <c r="M278" s="211"/>
      <c r="N278" s="212"/>
      <c r="O278" s="212"/>
      <c r="P278" s="212"/>
      <c r="Q278" s="212"/>
      <c r="R278" s="212"/>
      <c r="S278" s="212"/>
      <c r="T278" s="213"/>
      <c r="AT278" s="214" t="s">
        <v>133</v>
      </c>
      <c r="AU278" s="214" t="s">
        <v>85</v>
      </c>
      <c r="AV278" s="14" t="s">
        <v>85</v>
      </c>
      <c r="AW278" s="14" t="s">
        <v>37</v>
      </c>
      <c r="AX278" s="14" t="s">
        <v>83</v>
      </c>
      <c r="AY278" s="214" t="s">
        <v>122</v>
      </c>
    </row>
    <row r="279" spans="1:65" s="2" customFormat="1" ht="24.2" customHeight="1">
      <c r="A279" s="36"/>
      <c r="B279" s="37"/>
      <c r="C279" s="175" t="s">
        <v>406</v>
      </c>
      <c r="D279" s="175" t="s">
        <v>124</v>
      </c>
      <c r="E279" s="176" t="s">
        <v>407</v>
      </c>
      <c r="F279" s="177" t="s">
        <v>408</v>
      </c>
      <c r="G279" s="178" t="s">
        <v>382</v>
      </c>
      <c r="H279" s="179">
        <v>20</v>
      </c>
      <c r="I279" s="180"/>
      <c r="J279" s="181">
        <f>ROUND(I279*H279,2)</f>
        <v>0</v>
      </c>
      <c r="K279" s="177" t="s">
        <v>128</v>
      </c>
      <c r="L279" s="41"/>
      <c r="M279" s="182" t="s">
        <v>19</v>
      </c>
      <c r="N279" s="183" t="s">
        <v>46</v>
      </c>
      <c r="O279" s="66"/>
      <c r="P279" s="184">
        <f>O279*H279</f>
        <v>0</v>
      </c>
      <c r="Q279" s="184">
        <v>0.31108000000000002</v>
      </c>
      <c r="R279" s="184">
        <f>Q279*H279</f>
        <v>6.2216000000000005</v>
      </c>
      <c r="S279" s="184">
        <v>0</v>
      </c>
      <c r="T279" s="185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86" t="s">
        <v>129</v>
      </c>
      <c r="AT279" s="186" t="s">
        <v>124</v>
      </c>
      <c r="AU279" s="186" t="s">
        <v>85</v>
      </c>
      <c r="AY279" s="19" t="s">
        <v>122</v>
      </c>
      <c r="BE279" s="187">
        <f>IF(N279="základní",J279,0)</f>
        <v>0</v>
      </c>
      <c r="BF279" s="187">
        <f>IF(N279="snížená",J279,0)</f>
        <v>0</v>
      </c>
      <c r="BG279" s="187">
        <f>IF(N279="zákl. přenesená",J279,0)</f>
        <v>0</v>
      </c>
      <c r="BH279" s="187">
        <f>IF(N279="sníž. přenesená",J279,0)</f>
        <v>0</v>
      </c>
      <c r="BI279" s="187">
        <f>IF(N279="nulová",J279,0)</f>
        <v>0</v>
      </c>
      <c r="BJ279" s="19" t="s">
        <v>83</v>
      </c>
      <c r="BK279" s="187">
        <f>ROUND(I279*H279,2)</f>
        <v>0</v>
      </c>
      <c r="BL279" s="19" t="s">
        <v>129</v>
      </c>
      <c r="BM279" s="186" t="s">
        <v>409</v>
      </c>
    </row>
    <row r="280" spans="1:65" s="2" customFormat="1" ht="11.25">
      <c r="A280" s="36"/>
      <c r="B280" s="37"/>
      <c r="C280" s="38"/>
      <c r="D280" s="188" t="s">
        <v>131</v>
      </c>
      <c r="E280" s="38"/>
      <c r="F280" s="189" t="s">
        <v>410</v>
      </c>
      <c r="G280" s="38"/>
      <c r="H280" s="38"/>
      <c r="I280" s="190"/>
      <c r="J280" s="38"/>
      <c r="K280" s="38"/>
      <c r="L280" s="41"/>
      <c r="M280" s="191"/>
      <c r="N280" s="192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131</v>
      </c>
      <c r="AU280" s="19" t="s">
        <v>85</v>
      </c>
    </row>
    <row r="281" spans="1:65" s="14" customFormat="1" ht="11.25">
      <c r="B281" s="204"/>
      <c r="C281" s="205"/>
      <c r="D281" s="195" t="s">
        <v>133</v>
      </c>
      <c r="E281" s="206" t="s">
        <v>19</v>
      </c>
      <c r="F281" s="207" t="s">
        <v>411</v>
      </c>
      <c r="G281" s="205"/>
      <c r="H281" s="208">
        <v>20</v>
      </c>
      <c r="I281" s="209"/>
      <c r="J281" s="205"/>
      <c r="K281" s="205"/>
      <c r="L281" s="210"/>
      <c r="M281" s="211"/>
      <c r="N281" s="212"/>
      <c r="O281" s="212"/>
      <c r="P281" s="212"/>
      <c r="Q281" s="212"/>
      <c r="R281" s="212"/>
      <c r="S281" s="212"/>
      <c r="T281" s="213"/>
      <c r="AT281" s="214" t="s">
        <v>133</v>
      </c>
      <c r="AU281" s="214" t="s">
        <v>85</v>
      </c>
      <c r="AV281" s="14" t="s">
        <v>85</v>
      </c>
      <c r="AW281" s="14" t="s">
        <v>37</v>
      </c>
      <c r="AX281" s="14" t="s">
        <v>83</v>
      </c>
      <c r="AY281" s="214" t="s">
        <v>122</v>
      </c>
    </row>
    <row r="282" spans="1:65" s="12" customFormat="1" ht="22.9" customHeight="1">
      <c r="B282" s="159"/>
      <c r="C282" s="160"/>
      <c r="D282" s="161" t="s">
        <v>74</v>
      </c>
      <c r="E282" s="173" t="s">
        <v>185</v>
      </c>
      <c r="F282" s="173" t="s">
        <v>412</v>
      </c>
      <c r="G282" s="160"/>
      <c r="H282" s="160"/>
      <c r="I282" s="163"/>
      <c r="J282" s="174">
        <f>BK282</f>
        <v>0</v>
      </c>
      <c r="K282" s="160"/>
      <c r="L282" s="165"/>
      <c r="M282" s="166"/>
      <c r="N282" s="167"/>
      <c r="O282" s="167"/>
      <c r="P282" s="168">
        <f>P283+SUM(P284:P341)</f>
        <v>0</v>
      </c>
      <c r="Q282" s="167"/>
      <c r="R282" s="168">
        <f>R283+SUM(R284:R341)</f>
        <v>188.456098024</v>
      </c>
      <c r="S282" s="167"/>
      <c r="T282" s="169">
        <f>T283+SUM(T284:T341)</f>
        <v>9.74</v>
      </c>
      <c r="AR282" s="170" t="s">
        <v>83</v>
      </c>
      <c r="AT282" s="171" t="s">
        <v>74</v>
      </c>
      <c r="AU282" s="171" t="s">
        <v>83</v>
      </c>
      <c r="AY282" s="170" t="s">
        <v>122</v>
      </c>
      <c r="BK282" s="172">
        <f>BK283+SUM(BK284:BK341)</f>
        <v>0</v>
      </c>
    </row>
    <row r="283" spans="1:65" s="2" customFormat="1" ht="16.5" customHeight="1">
      <c r="A283" s="36"/>
      <c r="B283" s="37"/>
      <c r="C283" s="175" t="s">
        <v>413</v>
      </c>
      <c r="D283" s="175" t="s">
        <v>124</v>
      </c>
      <c r="E283" s="176" t="s">
        <v>414</v>
      </c>
      <c r="F283" s="177" t="s">
        <v>415</v>
      </c>
      <c r="G283" s="178" t="s">
        <v>382</v>
      </c>
      <c r="H283" s="179">
        <v>1</v>
      </c>
      <c r="I283" s="180"/>
      <c r="J283" s="181">
        <f>ROUND(I283*H283,2)</f>
        <v>0</v>
      </c>
      <c r="K283" s="177" t="s">
        <v>128</v>
      </c>
      <c r="L283" s="41"/>
      <c r="M283" s="182" t="s">
        <v>19</v>
      </c>
      <c r="N283" s="183" t="s">
        <v>46</v>
      </c>
      <c r="O283" s="66"/>
      <c r="P283" s="184">
        <f>O283*H283</f>
        <v>0</v>
      </c>
      <c r="Q283" s="184">
        <v>6.9999999999999999E-4</v>
      </c>
      <c r="R283" s="184">
        <f>Q283*H283</f>
        <v>6.9999999999999999E-4</v>
      </c>
      <c r="S283" s="184">
        <v>0</v>
      </c>
      <c r="T283" s="185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186" t="s">
        <v>129</v>
      </c>
      <c r="AT283" s="186" t="s">
        <v>124</v>
      </c>
      <c r="AU283" s="186" t="s">
        <v>85</v>
      </c>
      <c r="AY283" s="19" t="s">
        <v>122</v>
      </c>
      <c r="BE283" s="187">
        <f>IF(N283="základní",J283,0)</f>
        <v>0</v>
      </c>
      <c r="BF283" s="187">
        <f>IF(N283="snížená",J283,0)</f>
        <v>0</v>
      </c>
      <c r="BG283" s="187">
        <f>IF(N283="zákl. přenesená",J283,0)</f>
        <v>0</v>
      </c>
      <c r="BH283" s="187">
        <f>IF(N283="sníž. přenesená",J283,0)</f>
        <v>0</v>
      </c>
      <c r="BI283" s="187">
        <f>IF(N283="nulová",J283,0)</f>
        <v>0</v>
      </c>
      <c r="BJ283" s="19" t="s">
        <v>83</v>
      </c>
      <c r="BK283" s="187">
        <f>ROUND(I283*H283,2)</f>
        <v>0</v>
      </c>
      <c r="BL283" s="19" t="s">
        <v>129</v>
      </c>
      <c r="BM283" s="186" t="s">
        <v>416</v>
      </c>
    </row>
    <row r="284" spans="1:65" s="2" customFormat="1" ht="11.25">
      <c r="A284" s="36"/>
      <c r="B284" s="37"/>
      <c r="C284" s="38"/>
      <c r="D284" s="188" t="s">
        <v>131</v>
      </c>
      <c r="E284" s="38"/>
      <c r="F284" s="189" t="s">
        <v>417</v>
      </c>
      <c r="G284" s="38"/>
      <c r="H284" s="38"/>
      <c r="I284" s="190"/>
      <c r="J284" s="38"/>
      <c r="K284" s="38"/>
      <c r="L284" s="41"/>
      <c r="M284" s="191"/>
      <c r="N284" s="192"/>
      <c r="O284" s="66"/>
      <c r="P284" s="66"/>
      <c r="Q284" s="66"/>
      <c r="R284" s="66"/>
      <c r="S284" s="66"/>
      <c r="T284" s="67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T284" s="19" t="s">
        <v>131</v>
      </c>
      <c r="AU284" s="19" t="s">
        <v>85</v>
      </c>
    </row>
    <row r="285" spans="1:65" s="13" customFormat="1" ht="11.25">
      <c r="B285" s="193"/>
      <c r="C285" s="194"/>
      <c r="D285" s="195" t="s">
        <v>133</v>
      </c>
      <c r="E285" s="196" t="s">
        <v>19</v>
      </c>
      <c r="F285" s="197" t="s">
        <v>134</v>
      </c>
      <c r="G285" s="194"/>
      <c r="H285" s="196" t="s">
        <v>19</v>
      </c>
      <c r="I285" s="198"/>
      <c r="J285" s="194"/>
      <c r="K285" s="194"/>
      <c r="L285" s="199"/>
      <c r="M285" s="200"/>
      <c r="N285" s="201"/>
      <c r="O285" s="201"/>
      <c r="P285" s="201"/>
      <c r="Q285" s="201"/>
      <c r="R285" s="201"/>
      <c r="S285" s="201"/>
      <c r="T285" s="202"/>
      <c r="AT285" s="203" t="s">
        <v>133</v>
      </c>
      <c r="AU285" s="203" t="s">
        <v>85</v>
      </c>
      <c r="AV285" s="13" t="s">
        <v>83</v>
      </c>
      <c r="AW285" s="13" t="s">
        <v>37</v>
      </c>
      <c r="AX285" s="13" t="s">
        <v>75</v>
      </c>
      <c r="AY285" s="203" t="s">
        <v>122</v>
      </c>
    </row>
    <row r="286" spans="1:65" s="14" customFormat="1" ht="11.25">
      <c r="B286" s="204"/>
      <c r="C286" s="205"/>
      <c r="D286" s="195" t="s">
        <v>133</v>
      </c>
      <c r="E286" s="206" t="s">
        <v>19</v>
      </c>
      <c r="F286" s="207" t="s">
        <v>418</v>
      </c>
      <c r="G286" s="205"/>
      <c r="H286" s="208">
        <v>1</v>
      </c>
      <c r="I286" s="209"/>
      <c r="J286" s="205"/>
      <c r="K286" s="205"/>
      <c r="L286" s="210"/>
      <c r="M286" s="211"/>
      <c r="N286" s="212"/>
      <c r="O286" s="212"/>
      <c r="P286" s="212"/>
      <c r="Q286" s="212"/>
      <c r="R286" s="212"/>
      <c r="S286" s="212"/>
      <c r="T286" s="213"/>
      <c r="AT286" s="214" t="s">
        <v>133</v>
      </c>
      <c r="AU286" s="214" t="s">
        <v>85</v>
      </c>
      <c r="AV286" s="14" t="s">
        <v>85</v>
      </c>
      <c r="AW286" s="14" t="s">
        <v>37</v>
      </c>
      <c r="AX286" s="14" t="s">
        <v>83</v>
      </c>
      <c r="AY286" s="214" t="s">
        <v>122</v>
      </c>
    </row>
    <row r="287" spans="1:65" s="2" customFormat="1" ht="16.5" customHeight="1">
      <c r="A287" s="36"/>
      <c r="B287" s="37"/>
      <c r="C287" s="237" t="s">
        <v>419</v>
      </c>
      <c r="D287" s="237" t="s">
        <v>242</v>
      </c>
      <c r="E287" s="238" t="s">
        <v>420</v>
      </c>
      <c r="F287" s="239" t="s">
        <v>421</v>
      </c>
      <c r="G287" s="240" t="s">
        <v>382</v>
      </c>
      <c r="H287" s="241">
        <v>1</v>
      </c>
      <c r="I287" s="242"/>
      <c r="J287" s="243">
        <f>ROUND(I287*H287,2)</f>
        <v>0</v>
      </c>
      <c r="K287" s="239" t="s">
        <v>422</v>
      </c>
      <c r="L287" s="244"/>
      <c r="M287" s="245" t="s">
        <v>19</v>
      </c>
      <c r="N287" s="246" t="s">
        <v>46</v>
      </c>
      <c r="O287" s="66"/>
      <c r="P287" s="184">
        <f>O287*H287</f>
        <v>0</v>
      </c>
      <c r="Q287" s="184">
        <v>3.0000000000000001E-3</v>
      </c>
      <c r="R287" s="184">
        <f>Q287*H287</f>
        <v>3.0000000000000001E-3</v>
      </c>
      <c r="S287" s="184">
        <v>0</v>
      </c>
      <c r="T287" s="185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186" t="s">
        <v>179</v>
      </c>
      <c r="AT287" s="186" t="s">
        <v>242</v>
      </c>
      <c r="AU287" s="186" t="s">
        <v>85</v>
      </c>
      <c r="AY287" s="19" t="s">
        <v>122</v>
      </c>
      <c r="BE287" s="187">
        <f>IF(N287="základní",J287,0)</f>
        <v>0</v>
      </c>
      <c r="BF287" s="187">
        <f>IF(N287="snížená",J287,0)</f>
        <v>0</v>
      </c>
      <c r="BG287" s="187">
        <f>IF(N287="zákl. přenesená",J287,0)</f>
        <v>0</v>
      </c>
      <c r="BH287" s="187">
        <f>IF(N287="sníž. přenesená",J287,0)</f>
        <v>0</v>
      </c>
      <c r="BI287" s="187">
        <f>IF(N287="nulová",J287,0)</f>
        <v>0</v>
      </c>
      <c r="BJ287" s="19" t="s">
        <v>83</v>
      </c>
      <c r="BK287" s="187">
        <f>ROUND(I287*H287,2)</f>
        <v>0</v>
      </c>
      <c r="BL287" s="19" t="s">
        <v>129</v>
      </c>
      <c r="BM287" s="186" t="s">
        <v>423</v>
      </c>
    </row>
    <row r="288" spans="1:65" s="2" customFormat="1" ht="16.5" customHeight="1">
      <c r="A288" s="36"/>
      <c r="B288" s="37"/>
      <c r="C288" s="237" t="s">
        <v>424</v>
      </c>
      <c r="D288" s="237" t="s">
        <v>242</v>
      </c>
      <c r="E288" s="238" t="s">
        <v>425</v>
      </c>
      <c r="F288" s="239" t="s">
        <v>426</v>
      </c>
      <c r="G288" s="240" t="s">
        <v>382</v>
      </c>
      <c r="H288" s="241">
        <v>1</v>
      </c>
      <c r="I288" s="242"/>
      <c r="J288" s="243">
        <f>ROUND(I288*H288,2)</f>
        <v>0</v>
      </c>
      <c r="K288" s="239" t="s">
        <v>422</v>
      </c>
      <c r="L288" s="244"/>
      <c r="M288" s="245" t="s">
        <v>19</v>
      </c>
      <c r="N288" s="246" t="s">
        <v>46</v>
      </c>
      <c r="O288" s="66"/>
      <c r="P288" s="184">
        <f>O288*H288</f>
        <v>0</v>
      </c>
      <c r="Q288" s="184">
        <v>6.1000000000000004E-3</v>
      </c>
      <c r="R288" s="184">
        <f>Q288*H288</f>
        <v>6.1000000000000004E-3</v>
      </c>
      <c r="S288" s="184">
        <v>0</v>
      </c>
      <c r="T288" s="185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86" t="s">
        <v>179</v>
      </c>
      <c r="AT288" s="186" t="s">
        <v>242</v>
      </c>
      <c r="AU288" s="186" t="s">
        <v>85</v>
      </c>
      <c r="AY288" s="19" t="s">
        <v>122</v>
      </c>
      <c r="BE288" s="187">
        <f>IF(N288="základní",J288,0)</f>
        <v>0</v>
      </c>
      <c r="BF288" s="187">
        <f>IF(N288="snížená",J288,0)</f>
        <v>0</v>
      </c>
      <c r="BG288" s="187">
        <f>IF(N288="zákl. přenesená",J288,0)</f>
        <v>0</v>
      </c>
      <c r="BH288" s="187">
        <f>IF(N288="sníž. přenesená",J288,0)</f>
        <v>0</v>
      </c>
      <c r="BI288" s="187">
        <f>IF(N288="nulová",J288,0)</f>
        <v>0</v>
      </c>
      <c r="BJ288" s="19" t="s">
        <v>83</v>
      </c>
      <c r="BK288" s="187">
        <f>ROUND(I288*H288,2)</f>
        <v>0</v>
      </c>
      <c r="BL288" s="19" t="s">
        <v>129</v>
      </c>
      <c r="BM288" s="186" t="s">
        <v>427</v>
      </c>
    </row>
    <row r="289" spans="1:65" s="2" customFormat="1" ht="16.5" customHeight="1">
      <c r="A289" s="36"/>
      <c r="B289" s="37"/>
      <c r="C289" s="237" t="s">
        <v>428</v>
      </c>
      <c r="D289" s="237" t="s">
        <v>242</v>
      </c>
      <c r="E289" s="238" t="s">
        <v>429</v>
      </c>
      <c r="F289" s="239" t="s">
        <v>430</v>
      </c>
      <c r="G289" s="240" t="s">
        <v>382</v>
      </c>
      <c r="H289" s="241">
        <v>1</v>
      </c>
      <c r="I289" s="242"/>
      <c r="J289" s="243">
        <f>ROUND(I289*H289,2)</f>
        <v>0</v>
      </c>
      <c r="K289" s="239" t="s">
        <v>128</v>
      </c>
      <c r="L289" s="244"/>
      <c r="M289" s="245" t="s">
        <v>19</v>
      </c>
      <c r="N289" s="246" t="s">
        <v>46</v>
      </c>
      <c r="O289" s="66"/>
      <c r="P289" s="184">
        <f>O289*H289</f>
        <v>0</v>
      </c>
      <c r="Q289" s="184">
        <v>1E-4</v>
      </c>
      <c r="R289" s="184">
        <f>Q289*H289</f>
        <v>1E-4</v>
      </c>
      <c r="S289" s="184">
        <v>0</v>
      </c>
      <c r="T289" s="185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86" t="s">
        <v>179</v>
      </c>
      <c r="AT289" s="186" t="s">
        <v>242</v>
      </c>
      <c r="AU289" s="186" t="s">
        <v>85</v>
      </c>
      <c r="AY289" s="19" t="s">
        <v>122</v>
      </c>
      <c r="BE289" s="187">
        <f>IF(N289="základní",J289,0)</f>
        <v>0</v>
      </c>
      <c r="BF289" s="187">
        <f>IF(N289="snížená",J289,0)</f>
        <v>0</v>
      </c>
      <c r="BG289" s="187">
        <f>IF(N289="zákl. přenesená",J289,0)</f>
        <v>0</v>
      </c>
      <c r="BH289" s="187">
        <f>IF(N289="sníž. přenesená",J289,0)</f>
        <v>0</v>
      </c>
      <c r="BI289" s="187">
        <f>IF(N289="nulová",J289,0)</f>
        <v>0</v>
      </c>
      <c r="BJ289" s="19" t="s">
        <v>83</v>
      </c>
      <c r="BK289" s="187">
        <f>ROUND(I289*H289,2)</f>
        <v>0</v>
      </c>
      <c r="BL289" s="19" t="s">
        <v>129</v>
      </c>
      <c r="BM289" s="186" t="s">
        <v>431</v>
      </c>
    </row>
    <row r="290" spans="1:65" s="2" customFormat="1" ht="16.5" customHeight="1">
      <c r="A290" s="36"/>
      <c r="B290" s="37"/>
      <c r="C290" s="237" t="s">
        <v>432</v>
      </c>
      <c r="D290" s="237" t="s">
        <v>242</v>
      </c>
      <c r="E290" s="238" t="s">
        <v>433</v>
      </c>
      <c r="F290" s="239" t="s">
        <v>434</v>
      </c>
      <c r="G290" s="240" t="s">
        <v>382</v>
      </c>
      <c r="H290" s="241">
        <v>1</v>
      </c>
      <c r="I290" s="242"/>
      <c r="J290" s="243">
        <f>ROUND(I290*H290,2)</f>
        <v>0</v>
      </c>
      <c r="K290" s="239" t="s">
        <v>128</v>
      </c>
      <c r="L290" s="244"/>
      <c r="M290" s="245" t="s">
        <v>19</v>
      </c>
      <c r="N290" s="246" t="s">
        <v>46</v>
      </c>
      <c r="O290" s="66"/>
      <c r="P290" s="184">
        <f>O290*H290</f>
        <v>0</v>
      </c>
      <c r="Q290" s="184">
        <v>3.5000000000000001E-3</v>
      </c>
      <c r="R290" s="184">
        <f>Q290*H290</f>
        <v>3.5000000000000001E-3</v>
      </c>
      <c r="S290" s="184">
        <v>0</v>
      </c>
      <c r="T290" s="185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186" t="s">
        <v>179</v>
      </c>
      <c r="AT290" s="186" t="s">
        <v>242</v>
      </c>
      <c r="AU290" s="186" t="s">
        <v>85</v>
      </c>
      <c r="AY290" s="19" t="s">
        <v>122</v>
      </c>
      <c r="BE290" s="187">
        <f>IF(N290="základní",J290,0)</f>
        <v>0</v>
      </c>
      <c r="BF290" s="187">
        <f>IF(N290="snížená",J290,0)</f>
        <v>0</v>
      </c>
      <c r="BG290" s="187">
        <f>IF(N290="zákl. přenesená",J290,0)</f>
        <v>0</v>
      </c>
      <c r="BH290" s="187">
        <f>IF(N290="sníž. přenesená",J290,0)</f>
        <v>0</v>
      </c>
      <c r="BI290" s="187">
        <f>IF(N290="nulová",J290,0)</f>
        <v>0</v>
      </c>
      <c r="BJ290" s="19" t="s">
        <v>83</v>
      </c>
      <c r="BK290" s="187">
        <f>ROUND(I290*H290,2)</f>
        <v>0</v>
      </c>
      <c r="BL290" s="19" t="s">
        <v>129</v>
      </c>
      <c r="BM290" s="186" t="s">
        <v>435</v>
      </c>
    </row>
    <row r="291" spans="1:65" s="13" customFormat="1" ht="11.25">
      <c r="B291" s="193"/>
      <c r="C291" s="194"/>
      <c r="D291" s="195" t="s">
        <v>133</v>
      </c>
      <c r="E291" s="196" t="s">
        <v>19</v>
      </c>
      <c r="F291" s="197" t="s">
        <v>239</v>
      </c>
      <c r="G291" s="194"/>
      <c r="H291" s="196" t="s">
        <v>19</v>
      </c>
      <c r="I291" s="198"/>
      <c r="J291" s="194"/>
      <c r="K291" s="194"/>
      <c r="L291" s="199"/>
      <c r="M291" s="200"/>
      <c r="N291" s="201"/>
      <c r="O291" s="201"/>
      <c r="P291" s="201"/>
      <c r="Q291" s="201"/>
      <c r="R291" s="201"/>
      <c r="S291" s="201"/>
      <c r="T291" s="202"/>
      <c r="AT291" s="203" t="s">
        <v>133</v>
      </c>
      <c r="AU291" s="203" t="s">
        <v>85</v>
      </c>
      <c r="AV291" s="13" t="s">
        <v>83</v>
      </c>
      <c r="AW291" s="13" t="s">
        <v>37</v>
      </c>
      <c r="AX291" s="13" t="s">
        <v>75</v>
      </c>
      <c r="AY291" s="203" t="s">
        <v>122</v>
      </c>
    </row>
    <row r="292" spans="1:65" s="14" customFormat="1" ht="11.25">
      <c r="B292" s="204"/>
      <c r="C292" s="205"/>
      <c r="D292" s="195" t="s">
        <v>133</v>
      </c>
      <c r="E292" s="206" t="s">
        <v>19</v>
      </c>
      <c r="F292" s="207" t="s">
        <v>418</v>
      </c>
      <c r="G292" s="205"/>
      <c r="H292" s="208">
        <v>1</v>
      </c>
      <c r="I292" s="209"/>
      <c r="J292" s="205"/>
      <c r="K292" s="205"/>
      <c r="L292" s="210"/>
      <c r="M292" s="211"/>
      <c r="N292" s="212"/>
      <c r="O292" s="212"/>
      <c r="P292" s="212"/>
      <c r="Q292" s="212"/>
      <c r="R292" s="212"/>
      <c r="S292" s="212"/>
      <c r="T292" s="213"/>
      <c r="AT292" s="214" t="s">
        <v>133</v>
      </c>
      <c r="AU292" s="214" t="s">
        <v>85</v>
      </c>
      <c r="AV292" s="14" t="s">
        <v>85</v>
      </c>
      <c r="AW292" s="14" t="s">
        <v>37</v>
      </c>
      <c r="AX292" s="14" t="s">
        <v>83</v>
      </c>
      <c r="AY292" s="214" t="s">
        <v>122</v>
      </c>
    </row>
    <row r="293" spans="1:65" s="2" customFormat="1" ht="16.5" customHeight="1">
      <c r="A293" s="36"/>
      <c r="B293" s="37"/>
      <c r="C293" s="237" t="s">
        <v>436</v>
      </c>
      <c r="D293" s="237" t="s">
        <v>242</v>
      </c>
      <c r="E293" s="238" t="s">
        <v>437</v>
      </c>
      <c r="F293" s="239" t="s">
        <v>438</v>
      </c>
      <c r="G293" s="240" t="s">
        <v>382</v>
      </c>
      <c r="H293" s="241">
        <v>2</v>
      </c>
      <c r="I293" s="242"/>
      <c r="J293" s="243">
        <f>ROUND(I293*H293,2)</f>
        <v>0</v>
      </c>
      <c r="K293" s="239" t="s">
        <v>128</v>
      </c>
      <c r="L293" s="244"/>
      <c r="M293" s="245" t="s">
        <v>19</v>
      </c>
      <c r="N293" s="246" t="s">
        <v>46</v>
      </c>
      <c r="O293" s="66"/>
      <c r="P293" s="184">
        <f>O293*H293</f>
        <v>0</v>
      </c>
      <c r="Q293" s="184">
        <v>3.5E-4</v>
      </c>
      <c r="R293" s="184">
        <f>Q293*H293</f>
        <v>6.9999999999999999E-4</v>
      </c>
      <c r="S293" s="184">
        <v>0</v>
      </c>
      <c r="T293" s="185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86" t="s">
        <v>179</v>
      </c>
      <c r="AT293" s="186" t="s">
        <v>242</v>
      </c>
      <c r="AU293" s="186" t="s">
        <v>85</v>
      </c>
      <c r="AY293" s="19" t="s">
        <v>122</v>
      </c>
      <c r="BE293" s="187">
        <f>IF(N293="základní",J293,0)</f>
        <v>0</v>
      </c>
      <c r="BF293" s="187">
        <f>IF(N293="snížená",J293,0)</f>
        <v>0</v>
      </c>
      <c r="BG293" s="187">
        <f>IF(N293="zákl. přenesená",J293,0)</f>
        <v>0</v>
      </c>
      <c r="BH293" s="187">
        <f>IF(N293="sníž. přenesená",J293,0)</f>
        <v>0</v>
      </c>
      <c r="BI293" s="187">
        <f>IF(N293="nulová",J293,0)</f>
        <v>0</v>
      </c>
      <c r="BJ293" s="19" t="s">
        <v>83</v>
      </c>
      <c r="BK293" s="187">
        <f>ROUND(I293*H293,2)</f>
        <v>0</v>
      </c>
      <c r="BL293" s="19" t="s">
        <v>129</v>
      </c>
      <c r="BM293" s="186" t="s">
        <v>439</v>
      </c>
    </row>
    <row r="294" spans="1:65" s="2" customFormat="1" ht="16.5" customHeight="1">
      <c r="A294" s="36"/>
      <c r="B294" s="37"/>
      <c r="C294" s="175" t="s">
        <v>440</v>
      </c>
      <c r="D294" s="175" t="s">
        <v>124</v>
      </c>
      <c r="E294" s="176" t="s">
        <v>441</v>
      </c>
      <c r="F294" s="177" t="s">
        <v>442</v>
      </c>
      <c r="G294" s="178" t="s">
        <v>382</v>
      </c>
      <c r="H294" s="179">
        <v>1</v>
      </c>
      <c r="I294" s="180"/>
      <c r="J294" s="181">
        <f>ROUND(I294*H294,2)</f>
        <v>0</v>
      </c>
      <c r="K294" s="177" t="s">
        <v>128</v>
      </c>
      <c r="L294" s="41"/>
      <c r="M294" s="182" t="s">
        <v>19</v>
      </c>
      <c r="N294" s="183" t="s">
        <v>46</v>
      </c>
      <c r="O294" s="66"/>
      <c r="P294" s="184">
        <f>O294*H294</f>
        <v>0</v>
      </c>
      <c r="Q294" s="184">
        <v>0.112405</v>
      </c>
      <c r="R294" s="184">
        <f>Q294*H294</f>
        <v>0.112405</v>
      </c>
      <c r="S294" s="184">
        <v>0</v>
      </c>
      <c r="T294" s="185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86" t="s">
        <v>129</v>
      </c>
      <c r="AT294" s="186" t="s">
        <v>124</v>
      </c>
      <c r="AU294" s="186" t="s">
        <v>85</v>
      </c>
      <c r="AY294" s="19" t="s">
        <v>122</v>
      </c>
      <c r="BE294" s="187">
        <f>IF(N294="základní",J294,0)</f>
        <v>0</v>
      </c>
      <c r="BF294" s="187">
        <f>IF(N294="snížená",J294,0)</f>
        <v>0</v>
      </c>
      <c r="BG294" s="187">
        <f>IF(N294="zákl. přenesená",J294,0)</f>
        <v>0</v>
      </c>
      <c r="BH294" s="187">
        <f>IF(N294="sníž. přenesená",J294,0)</f>
        <v>0</v>
      </c>
      <c r="BI294" s="187">
        <f>IF(N294="nulová",J294,0)</f>
        <v>0</v>
      </c>
      <c r="BJ294" s="19" t="s">
        <v>83</v>
      </c>
      <c r="BK294" s="187">
        <f>ROUND(I294*H294,2)</f>
        <v>0</v>
      </c>
      <c r="BL294" s="19" t="s">
        <v>129</v>
      </c>
      <c r="BM294" s="186" t="s">
        <v>443</v>
      </c>
    </row>
    <row r="295" spans="1:65" s="2" customFormat="1" ht="11.25">
      <c r="A295" s="36"/>
      <c r="B295" s="37"/>
      <c r="C295" s="38"/>
      <c r="D295" s="188" t="s">
        <v>131</v>
      </c>
      <c r="E295" s="38"/>
      <c r="F295" s="189" t="s">
        <v>444</v>
      </c>
      <c r="G295" s="38"/>
      <c r="H295" s="38"/>
      <c r="I295" s="190"/>
      <c r="J295" s="38"/>
      <c r="K295" s="38"/>
      <c r="L295" s="41"/>
      <c r="M295" s="191"/>
      <c r="N295" s="192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131</v>
      </c>
      <c r="AU295" s="19" t="s">
        <v>85</v>
      </c>
    </row>
    <row r="296" spans="1:65" s="13" customFormat="1" ht="11.25">
      <c r="B296" s="193"/>
      <c r="C296" s="194"/>
      <c r="D296" s="195" t="s">
        <v>133</v>
      </c>
      <c r="E296" s="196" t="s">
        <v>19</v>
      </c>
      <c r="F296" s="197" t="s">
        <v>134</v>
      </c>
      <c r="G296" s="194"/>
      <c r="H296" s="196" t="s">
        <v>19</v>
      </c>
      <c r="I296" s="198"/>
      <c r="J296" s="194"/>
      <c r="K296" s="194"/>
      <c r="L296" s="199"/>
      <c r="M296" s="200"/>
      <c r="N296" s="201"/>
      <c r="O296" s="201"/>
      <c r="P296" s="201"/>
      <c r="Q296" s="201"/>
      <c r="R296" s="201"/>
      <c r="S296" s="201"/>
      <c r="T296" s="202"/>
      <c r="AT296" s="203" t="s">
        <v>133</v>
      </c>
      <c r="AU296" s="203" t="s">
        <v>85</v>
      </c>
      <c r="AV296" s="13" t="s">
        <v>83</v>
      </c>
      <c r="AW296" s="13" t="s">
        <v>37</v>
      </c>
      <c r="AX296" s="13" t="s">
        <v>75</v>
      </c>
      <c r="AY296" s="203" t="s">
        <v>122</v>
      </c>
    </row>
    <row r="297" spans="1:65" s="14" customFormat="1" ht="11.25">
      <c r="B297" s="204"/>
      <c r="C297" s="205"/>
      <c r="D297" s="195" t="s">
        <v>133</v>
      </c>
      <c r="E297" s="206" t="s">
        <v>19</v>
      </c>
      <c r="F297" s="207" t="s">
        <v>418</v>
      </c>
      <c r="G297" s="205"/>
      <c r="H297" s="208">
        <v>1</v>
      </c>
      <c r="I297" s="209"/>
      <c r="J297" s="205"/>
      <c r="K297" s="205"/>
      <c r="L297" s="210"/>
      <c r="M297" s="211"/>
      <c r="N297" s="212"/>
      <c r="O297" s="212"/>
      <c r="P297" s="212"/>
      <c r="Q297" s="212"/>
      <c r="R297" s="212"/>
      <c r="S297" s="212"/>
      <c r="T297" s="213"/>
      <c r="AT297" s="214" t="s">
        <v>133</v>
      </c>
      <c r="AU297" s="214" t="s">
        <v>85</v>
      </c>
      <c r="AV297" s="14" t="s">
        <v>85</v>
      </c>
      <c r="AW297" s="14" t="s">
        <v>37</v>
      </c>
      <c r="AX297" s="14" t="s">
        <v>83</v>
      </c>
      <c r="AY297" s="214" t="s">
        <v>122</v>
      </c>
    </row>
    <row r="298" spans="1:65" s="2" customFormat="1" ht="16.5" customHeight="1">
      <c r="A298" s="36"/>
      <c r="B298" s="37"/>
      <c r="C298" s="175" t="s">
        <v>445</v>
      </c>
      <c r="D298" s="175" t="s">
        <v>124</v>
      </c>
      <c r="E298" s="176" t="s">
        <v>446</v>
      </c>
      <c r="F298" s="177" t="s">
        <v>447</v>
      </c>
      <c r="G298" s="178" t="s">
        <v>144</v>
      </c>
      <c r="H298" s="179">
        <v>81</v>
      </c>
      <c r="I298" s="180"/>
      <c r="J298" s="181">
        <f>ROUND(I298*H298,2)</f>
        <v>0</v>
      </c>
      <c r="K298" s="177" t="s">
        <v>128</v>
      </c>
      <c r="L298" s="41"/>
      <c r="M298" s="182" t="s">
        <v>19</v>
      </c>
      <c r="N298" s="183" t="s">
        <v>46</v>
      </c>
      <c r="O298" s="66"/>
      <c r="P298" s="184">
        <f>O298*H298</f>
        <v>0</v>
      </c>
      <c r="Q298" s="184">
        <v>1.3200000000000001E-4</v>
      </c>
      <c r="R298" s="184">
        <f>Q298*H298</f>
        <v>1.0692E-2</v>
      </c>
      <c r="S298" s="184">
        <v>0</v>
      </c>
      <c r="T298" s="185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186" t="s">
        <v>129</v>
      </c>
      <c r="AT298" s="186" t="s">
        <v>124</v>
      </c>
      <c r="AU298" s="186" t="s">
        <v>85</v>
      </c>
      <c r="AY298" s="19" t="s">
        <v>122</v>
      </c>
      <c r="BE298" s="187">
        <f>IF(N298="základní",J298,0)</f>
        <v>0</v>
      </c>
      <c r="BF298" s="187">
        <f>IF(N298="snížená",J298,0)</f>
        <v>0</v>
      </c>
      <c r="BG298" s="187">
        <f>IF(N298="zákl. přenesená",J298,0)</f>
        <v>0</v>
      </c>
      <c r="BH298" s="187">
        <f>IF(N298="sníž. přenesená",J298,0)</f>
        <v>0</v>
      </c>
      <c r="BI298" s="187">
        <f>IF(N298="nulová",J298,0)</f>
        <v>0</v>
      </c>
      <c r="BJ298" s="19" t="s">
        <v>83</v>
      </c>
      <c r="BK298" s="187">
        <f>ROUND(I298*H298,2)</f>
        <v>0</v>
      </c>
      <c r="BL298" s="19" t="s">
        <v>129</v>
      </c>
      <c r="BM298" s="186" t="s">
        <v>448</v>
      </c>
    </row>
    <row r="299" spans="1:65" s="2" customFormat="1" ht="11.25">
      <c r="A299" s="36"/>
      <c r="B299" s="37"/>
      <c r="C299" s="38"/>
      <c r="D299" s="188" t="s">
        <v>131</v>
      </c>
      <c r="E299" s="38"/>
      <c r="F299" s="189" t="s">
        <v>449</v>
      </c>
      <c r="G299" s="38"/>
      <c r="H299" s="38"/>
      <c r="I299" s="190"/>
      <c r="J299" s="38"/>
      <c r="K299" s="38"/>
      <c r="L299" s="41"/>
      <c r="M299" s="191"/>
      <c r="N299" s="192"/>
      <c r="O299" s="66"/>
      <c r="P299" s="66"/>
      <c r="Q299" s="66"/>
      <c r="R299" s="66"/>
      <c r="S299" s="66"/>
      <c r="T299" s="67"/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T299" s="19" t="s">
        <v>131</v>
      </c>
      <c r="AU299" s="19" t="s">
        <v>85</v>
      </c>
    </row>
    <row r="300" spans="1:65" s="13" customFormat="1" ht="11.25">
      <c r="B300" s="193"/>
      <c r="C300" s="194"/>
      <c r="D300" s="195" t="s">
        <v>133</v>
      </c>
      <c r="E300" s="196" t="s">
        <v>19</v>
      </c>
      <c r="F300" s="197" t="s">
        <v>134</v>
      </c>
      <c r="G300" s="194"/>
      <c r="H300" s="196" t="s">
        <v>19</v>
      </c>
      <c r="I300" s="198"/>
      <c r="J300" s="194"/>
      <c r="K300" s="194"/>
      <c r="L300" s="199"/>
      <c r="M300" s="200"/>
      <c r="N300" s="201"/>
      <c r="O300" s="201"/>
      <c r="P300" s="201"/>
      <c r="Q300" s="201"/>
      <c r="R300" s="201"/>
      <c r="S300" s="201"/>
      <c r="T300" s="202"/>
      <c r="AT300" s="203" t="s">
        <v>133</v>
      </c>
      <c r="AU300" s="203" t="s">
        <v>85</v>
      </c>
      <c r="AV300" s="13" t="s">
        <v>83</v>
      </c>
      <c r="AW300" s="13" t="s">
        <v>37</v>
      </c>
      <c r="AX300" s="13" t="s">
        <v>75</v>
      </c>
      <c r="AY300" s="203" t="s">
        <v>122</v>
      </c>
    </row>
    <row r="301" spans="1:65" s="14" customFormat="1" ht="11.25">
      <c r="B301" s="204"/>
      <c r="C301" s="205"/>
      <c r="D301" s="195" t="s">
        <v>133</v>
      </c>
      <c r="E301" s="206" t="s">
        <v>19</v>
      </c>
      <c r="F301" s="207" t="s">
        <v>450</v>
      </c>
      <c r="G301" s="205"/>
      <c r="H301" s="208">
        <v>81</v>
      </c>
      <c r="I301" s="209"/>
      <c r="J301" s="205"/>
      <c r="K301" s="205"/>
      <c r="L301" s="210"/>
      <c r="M301" s="211"/>
      <c r="N301" s="212"/>
      <c r="O301" s="212"/>
      <c r="P301" s="212"/>
      <c r="Q301" s="212"/>
      <c r="R301" s="212"/>
      <c r="S301" s="212"/>
      <c r="T301" s="213"/>
      <c r="AT301" s="214" t="s">
        <v>133</v>
      </c>
      <c r="AU301" s="214" t="s">
        <v>85</v>
      </c>
      <c r="AV301" s="14" t="s">
        <v>85</v>
      </c>
      <c r="AW301" s="14" t="s">
        <v>37</v>
      </c>
      <c r="AX301" s="14" t="s">
        <v>83</v>
      </c>
      <c r="AY301" s="214" t="s">
        <v>122</v>
      </c>
    </row>
    <row r="302" spans="1:65" s="2" customFormat="1" ht="37.9" customHeight="1">
      <c r="A302" s="36"/>
      <c r="B302" s="37"/>
      <c r="C302" s="175" t="s">
        <v>451</v>
      </c>
      <c r="D302" s="175" t="s">
        <v>124</v>
      </c>
      <c r="E302" s="176" t="s">
        <v>452</v>
      </c>
      <c r="F302" s="177" t="s">
        <v>453</v>
      </c>
      <c r="G302" s="178" t="s">
        <v>144</v>
      </c>
      <c r="H302" s="179">
        <v>410</v>
      </c>
      <c r="I302" s="180"/>
      <c r="J302" s="181">
        <f>ROUND(I302*H302,2)</f>
        <v>0</v>
      </c>
      <c r="K302" s="177" t="s">
        <v>128</v>
      </c>
      <c r="L302" s="41"/>
      <c r="M302" s="182" t="s">
        <v>19</v>
      </c>
      <c r="N302" s="183" t="s">
        <v>46</v>
      </c>
      <c r="O302" s="66"/>
      <c r="P302" s="184">
        <f>O302*H302</f>
        <v>0</v>
      </c>
      <c r="Q302" s="184">
        <v>8.0876400000000001E-2</v>
      </c>
      <c r="R302" s="184">
        <f>Q302*H302</f>
        <v>33.159323999999998</v>
      </c>
      <c r="S302" s="184">
        <v>0</v>
      </c>
      <c r="T302" s="185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186" t="s">
        <v>129</v>
      </c>
      <c r="AT302" s="186" t="s">
        <v>124</v>
      </c>
      <c r="AU302" s="186" t="s">
        <v>85</v>
      </c>
      <c r="AY302" s="19" t="s">
        <v>122</v>
      </c>
      <c r="BE302" s="187">
        <f>IF(N302="základní",J302,0)</f>
        <v>0</v>
      </c>
      <c r="BF302" s="187">
        <f>IF(N302="snížená",J302,0)</f>
        <v>0</v>
      </c>
      <c r="BG302" s="187">
        <f>IF(N302="zákl. přenesená",J302,0)</f>
        <v>0</v>
      </c>
      <c r="BH302" s="187">
        <f>IF(N302="sníž. přenesená",J302,0)</f>
        <v>0</v>
      </c>
      <c r="BI302" s="187">
        <f>IF(N302="nulová",J302,0)</f>
        <v>0</v>
      </c>
      <c r="BJ302" s="19" t="s">
        <v>83</v>
      </c>
      <c r="BK302" s="187">
        <f>ROUND(I302*H302,2)</f>
        <v>0</v>
      </c>
      <c r="BL302" s="19" t="s">
        <v>129</v>
      </c>
      <c r="BM302" s="186" t="s">
        <v>454</v>
      </c>
    </row>
    <row r="303" spans="1:65" s="2" customFormat="1" ht="11.25">
      <c r="A303" s="36"/>
      <c r="B303" s="37"/>
      <c r="C303" s="38"/>
      <c r="D303" s="188" t="s">
        <v>131</v>
      </c>
      <c r="E303" s="38"/>
      <c r="F303" s="189" t="s">
        <v>455</v>
      </c>
      <c r="G303" s="38"/>
      <c r="H303" s="38"/>
      <c r="I303" s="190"/>
      <c r="J303" s="38"/>
      <c r="K303" s="38"/>
      <c r="L303" s="41"/>
      <c r="M303" s="191"/>
      <c r="N303" s="192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131</v>
      </c>
      <c r="AU303" s="19" t="s">
        <v>85</v>
      </c>
    </row>
    <row r="304" spans="1:65" s="13" customFormat="1" ht="11.25">
      <c r="B304" s="193"/>
      <c r="C304" s="194"/>
      <c r="D304" s="195" t="s">
        <v>133</v>
      </c>
      <c r="E304" s="196" t="s">
        <v>19</v>
      </c>
      <c r="F304" s="197" t="s">
        <v>310</v>
      </c>
      <c r="G304" s="194"/>
      <c r="H304" s="196" t="s">
        <v>19</v>
      </c>
      <c r="I304" s="198"/>
      <c r="J304" s="194"/>
      <c r="K304" s="194"/>
      <c r="L304" s="199"/>
      <c r="M304" s="200"/>
      <c r="N304" s="201"/>
      <c r="O304" s="201"/>
      <c r="P304" s="201"/>
      <c r="Q304" s="201"/>
      <c r="R304" s="201"/>
      <c r="S304" s="201"/>
      <c r="T304" s="202"/>
      <c r="AT304" s="203" t="s">
        <v>133</v>
      </c>
      <c r="AU304" s="203" t="s">
        <v>85</v>
      </c>
      <c r="AV304" s="13" t="s">
        <v>83</v>
      </c>
      <c r="AW304" s="13" t="s">
        <v>37</v>
      </c>
      <c r="AX304" s="13" t="s">
        <v>75</v>
      </c>
      <c r="AY304" s="203" t="s">
        <v>122</v>
      </c>
    </row>
    <row r="305" spans="1:65" s="14" customFormat="1" ht="11.25">
      <c r="B305" s="204"/>
      <c r="C305" s="205"/>
      <c r="D305" s="195" t="s">
        <v>133</v>
      </c>
      <c r="E305" s="206" t="s">
        <v>19</v>
      </c>
      <c r="F305" s="207" t="s">
        <v>456</v>
      </c>
      <c r="G305" s="205"/>
      <c r="H305" s="208">
        <v>410</v>
      </c>
      <c r="I305" s="209"/>
      <c r="J305" s="205"/>
      <c r="K305" s="205"/>
      <c r="L305" s="210"/>
      <c r="M305" s="211"/>
      <c r="N305" s="212"/>
      <c r="O305" s="212"/>
      <c r="P305" s="212"/>
      <c r="Q305" s="212"/>
      <c r="R305" s="212"/>
      <c r="S305" s="212"/>
      <c r="T305" s="213"/>
      <c r="AT305" s="214" t="s">
        <v>133</v>
      </c>
      <c r="AU305" s="214" t="s">
        <v>85</v>
      </c>
      <c r="AV305" s="14" t="s">
        <v>85</v>
      </c>
      <c r="AW305" s="14" t="s">
        <v>37</v>
      </c>
      <c r="AX305" s="14" t="s">
        <v>83</v>
      </c>
      <c r="AY305" s="214" t="s">
        <v>122</v>
      </c>
    </row>
    <row r="306" spans="1:65" s="2" customFormat="1" ht="16.5" customHeight="1">
      <c r="A306" s="36"/>
      <c r="B306" s="37"/>
      <c r="C306" s="237" t="s">
        <v>457</v>
      </c>
      <c r="D306" s="237" t="s">
        <v>242</v>
      </c>
      <c r="E306" s="238" t="s">
        <v>458</v>
      </c>
      <c r="F306" s="239" t="s">
        <v>459</v>
      </c>
      <c r="G306" s="240" t="s">
        <v>144</v>
      </c>
      <c r="H306" s="241">
        <v>418.2</v>
      </c>
      <c r="I306" s="242"/>
      <c r="J306" s="243">
        <f>ROUND(I306*H306,2)</f>
        <v>0</v>
      </c>
      <c r="K306" s="239" t="s">
        <v>128</v>
      </c>
      <c r="L306" s="244"/>
      <c r="M306" s="245" t="s">
        <v>19</v>
      </c>
      <c r="N306" s="246" t="s">
        <v>46</v>
      </c>
      <c r="O306" s="66"/>
      <c r="P306" s="184">
        <f>O306*H306</f>
        <v>0</v>
      </c>
      <c r="Q306" s="184">
        <v>4.5999999999999999E-2</v>
      </c>
      <c r="R306" s="184">
        <f>Q306*H306</f>
        <v>19.237199999999998</v>
      </c>
      <c r="S306" s="184">
        <v>0</v>
      </c>
      <c r="T306" s="185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86" t="s">
        <v>179</v>
      </c>
      <c r="AT306" s="186" t="s">
        <v>242</v>
      </c>
      <c r="AU306" s="186" t="s">
        <v>85</v>
      </c>
      <c r="AY306" s="19" t="s">
        <v>122</v>
      </c>
      <c r="BE306" s="187">
        <f>IF(N306="základní",J306,0)</f>
        <v>0</v>
      </c>
      <c r="BF306" s="187">
        <f>IF(N306="snížená",J306,0)</f>
        <v>0</v>
      </c>
      <c r="BG306" s="187">
        <f>IF(N306="zákl. přenesená",J306,0)</f>
        <v>0</v>
      </c>
      <c r="BH306" s="187">
        <f>IF(N306="sníž. přenesená",J306,0)</f>
        <v>0</v>
      </c>
      <c r="BI306" s="187">
        <f>IF(N306="nulová",J306,0)</f>
        <v>0</v>
      </c>
      <c r="BJ306" s="19" t="s">
        <v>83</v>
      </c>
      <c r="BK306" s="187">
        <f>ROUND(I306*H306,2)</f>
        <v>0</v>
      </c>
      <c r="BL306" s="19" t="s">
        <v>129</v>
      </c>
      <c r="BM306" s="186" t="s">
        <v>460</v>
      </c>
    </row>
    <row r="307" spans="1:65" s="14" customFormat="1" ht="11.25">
      <c r="B307" s="204"/>
      <c r="C307" s="205"/>
      <c r="D307" s="195" t="s">
        <v>133</v>
      </c>
      <c r="E307" s="206" t="s">
        <v>19</v>
      </c>
      <c r="F307" s="207" t="s">
        <v>461</v>
      </c>
      <c r="G307" s="205"/>
      <c r="H307" s="208">
        <v>418.2</v>
      </c>
      <c r="I307" s="209"/>
      <c r="J307" s="205"/>
      <c r="K307" s="205"/>
      <c r="L307" s="210"/>
      <c r="M307" s="211"/>
      <c r="N307" s="212"/>
      <c r="O307" s="212"/>
      <c r="P307" s="212"/>
      <c r="Q307" s="212"/>
      <c r="R307" s="212"/>
      <c r="S307" s="212"/>
      <c r="T307" s="213"/>
      <c r="AT307" s="214" t="s">
        <v>133</v>
      </c>
      <c r="AU307" s="214" t="s">
        <v>85</v>
      </c>
      <c r="AV307" s="14" t="s">
        <v>85</v>
      </c>
      <c r="AW307" s="14" t="s">
        <v>37</v>
      </c>
      <c r="AX307" s="14" t="s">
        <v>83</v>
      </c>
      <c r="AY307" s="214" t="s">
        <v>122</v>
      </c>
    </row>
    <row r="308" spans="1:65" s="2" customFormat="1" ht="24.2" customHeight="1">
      <c r="A308" s="36"/>
      <c r="B308" s="37"/>
      <c r="C308" s="175" t="s">
        <v>462</v>
      </c>
      <c r="D308" s="175" t="s">
        <v>124</v>
      </c>
      <c r="E308" s="176" t="s">
        <v>463</v>
      </c>
      <c r="F308" s="177" t="s">
        <v>464</v>
      </c>
      <c r="G308" s="178" t="s">
        <v>144</v>
      </c>
      <c r="H308" s="179">
        <v>457</v>
      </c>
      <c r="I308" s="180"/>
      <c r="J308" s="181">
        <f>ROUND(I308*H308,2)</f>
        <v>0</v>
      </c>
      <c r="K308" s="177" t="s">
        <v>128</v>
      </c>
      <c r="L308" s="41"/>
      <c r="M308" s="182" t="s">
        <v>19</v>
      </c>
      <c r="N308" s="183" t="s">
        <v>46</v>
      </c>
      <c r="O308" s="66"/>
      <c r="P308" s="184">
        <f>O308*H308</f>
        <v>0</v>
      </c>
      <c r="Q308" s="184">
        <v>0.15539952000000001</v>
      </c>
      <c r="R308" s="184">
        <f>Q308*H308</f>
        <v>71.017580640000006</v>
      </c>
      <c r="S308" s="184">
        <v>0</v>
      </c>
      <c r="T308" s="185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186" t="s">
        <v>129</v>
      </c>
      <c r="AT308" s="186" t="s">
        <v>124</v>
      </c>
      <c r="AU308" s="186" t="s">
        <v>85</v>
      </c>
      <c r="AY308" s="19" t="s">
        <v>122</v>
      </c>
      <c r="BE308" s="187">
        <f>IF(N308="základní",J308,0)</f>
        <v>0</v>
      </c>
      <c r="BF308" s="187">
        <f>IF(N308="snížená",J308,0)</f>
        <v>0</v>
      </c>
      <c r="BG308" s="187">
        <f>IF(N308="zákl. přenesená",J308,0)</f>
        <v>0</v>
      </c>
      <c r="BH308" s="187">
        <f>IF(N308="sníž. přenesená",J308,0)</f>
        <v>0</v>
      </c>
      <c r="BI308" s="187">
        <f>IF(N308="nulová",J308,0)</f>
        <v>0</v>
      </c>
      <c r="BJ308" s="19" t="s">
        <v>83</v>
      </c>
      <c r="BK308" s="187">
        <f>ROUND(I308*H308,2)</f>
        <v>0</v>
      </c>
      <c r="BL308" s="19" t="s">
        <v>129</v>
      </c>
      <c r="BM308" s="186" t="s">
        <v>465</v>
      </c>
    </row>
    <row r="309" spans="1:65" s="2" customFormat="1" ht="11.25">
      <c r="A309" s="36"/>
      <c r="B309" s="37"/>
      <c r="C309" s="38"/>
      <c r="D309" s="188" t="s">
        <v>131</v>
      </c>
      <c r="E309" s="38"/>
      <c r="F309" s="189" t="s">
        <v>466</v>
      </c>
      <c r="G309" s="38"/>
      <c r="H309" s="38"/>
      <c r="I309" s="190"/>
      <c r="J309" s="38"/>
      <c r="K309" s="38"/>
      <c r="L309" s="41"/>
      <c r="M309" s="191"/>
      <c r="N309" s="192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131</v>
      </c>
      <c r="AU309" s="19" t="s">
        <v>85</v>
      </c>
    </row>
    <row r="310" spans="1:65" s="13" customFormat="1" ht="11.25">
      <c r="B310" s="193"/>
      <c r="C310" s="194"/>
      <c r="D310" s="195" t="s">
        <v>133</v>
      </c>
      <c r="E310" s="196" t="s">
        <v>19</v>
      </c>
      <c r="F310" s="197" t="s">
        <v>310</v>
      </c>
      <c r="G310" s="194"/>
      <c r="H310" s="196" t="s">
        <v>19</v>
      </c>
      <c r="I310" s="198"/>
      <c r="J310" s="194"/>
      <c r="K310" s="194"/>
      <c r="L310" s="199"/>
      <c r="M310" s="200"/>
      <c r="N310" s="201"/>
      <c r="O310" s="201"/>
      <c r="P310" s="201"/>
      <c r="Q310" s="201"/>
      <c r="R310" s="201"/>
      <c r="S310" s="201"/>
      <c r="T310" s="202"/>
      <c r="AT310" s="203" t="s">
        <v>133</v>
      </c>
      <c r="AU310" s="203" t="s">
        <v>85</v>
      </c>
      <c r="AV310" s="13" t="s">
        <v>83</v>
      </c>
      <c r="AW310" s="13" t="s">
        <v>37</v>
      </c>
      <c r="AX310" s="13" t="s">
        <v>75</v>
      </c>
      <c r="AY310" s="203" t="s">
        <v>122</v>
      </c>
    </row>
    <row r="311" spans="1:65" s="14" customFormat="1" ht="11.25">
      <c r="B311" s="204"/>
      <c r="C311" s="205"/>
      <c r="D311" s="195" t="s">
        <v>133</v>
      </c>
      <c r="E311" s="206" t="s">
        <v>19</v>
      </c>
      <c r="F311" s="207" t="s">
        <v>467</v>
      </c>
      <c r="G311" s="205"/>
      <c r="H311" s="208">
        <v>384</v>
      </c>
      <c r="I311" s="209"/>
      <c r="J311" s="205"/>
      <c r="K311" s="205"/>
      <c r="L311" s="210"/>
      <c r="M311" s="211"/>
      <c r="N311" s="212"/>
      <c r="O311" s="212"/>
      <c r="P311" s="212"/>
      <c r="Q311" s="212"/>
      <c r="R311" s="212"/>
      <c r="S311" s="212"/>
      <c r="T311" s="213"/>
      <c r="AT311" s="214" t="s">
        <v>133</v>
      </c>
      <c r="AU311" s="214" t="s">
        <v>85</v>
      </c>
      <c r="AV311" s="14" t="s">
        <v>85</v>
      </c>
      <c r="AW311" s="14" t="s">
        <v>37</v>
      </c>
      <c r="AX311" s="14" t="s">
        <v>75</v>
      </c>
      <c r="AY311" s="214" t="s">
        <v>122</v>
      </c>
    </row>
    <row r="312" spans="1:65" s="14" customFormat="1" ht="11.25">
      <c r="B312" s="204"/>
      <c r="C312" s="205"/>
      <c r="D312" s="195" t="s">
        <v>133</v>
      </c>
      <c r="E312" s="206" t="s">
        <v>19</v>
      </c>
      <c r="F312" s="207" t="s">
        <v>468</v>
      </c>
      <c r="G312" s="205"/>
      <c r="H312" s="208">
        <v>51</v>
      </c>
      <c r="I312" s="209"/>
      <c r="J312" s="205"/>
      <c r="K312" s="205"/>
      <c r="L312" s="210"/>
      <c r="M312" s="211"/>
      <c r="N312" s="212"/>
      <c r="O312" s="212"/>
      <c r="P312" s="212"/>
      <c r="Q312" s="212"/>
      <c r="R312" s="212"/>
      <c r="S312" s="212"/>
      <c r="T312" s="213"/>
      <c r="AT312" s="214" t="s">
        <v>133</v>
      </c>
      <c r="AU312" s="214" t="s">
        <v>85</v>
      </c>
      <c r="AV312" s="14" t="s">
        <v>85</v>
      </c>
      <c r="AW312" s="14" t="s">
        <v>37</v>
      </c>
      <c r="AX312" s="14" t="s">
        <v>75</v>
      </c>
      <c r="AY312" s="214" t="s">
        <v>122</v>
      </c>
    </row>
    <row r="313" spans="1:65" s="14" customFormat="1" ht="11.25">
      <c r="B313" s="204"/>
      <c r="C313" s="205"/>
      <c r="D313" s="195" t="s">
        <v>133</v>
      </c>
      <c r="E313" s="206" t="s">
        <v>19</v>
      </c>
      <c r="F313" s="207" t="s">
        <v>469</v>
      </c>
      <c r="G313" s="205"/>
      <c r="H313" s="208">
        <v>22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133</v>
      </c>
      <c r="AU313" s="214" t="s">
        <v>85</v>
      </c>
      <c r="AV313" s="14" t="s">
        <v>85</v>
      </c>
      <c r="AW313" s="14" t="s">
        <v>37</v>
      </c>
      <c r="AX313" s="14" t="s">
        <v>75</v>
      </c>
      <c r="AY313" s="214" t="s">
        <v>122</v>
      </c>
    </row>
    <row r="314" spans="1:65" s="16" customFormat="1" ht="11.25">
      <c r="B314" s="226"/>
      <c r="C314" s="227"/>
      <c r="D314" s="195" t="s">
        <v>133</v>
      </c>
      <c r="E314" s="228" t="s">
        <v>19</v>
      </c>
      <c r="F314" s="229" t="s">
        <v>160</v>
      </c>
      <c r="G314" s="227"/>
      <c r="H314" s="230">
        <v>457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AT314" s="236" t="s">
        <v>133</v>
      </c>
      <c r="AU314" s="236" t="s">
        <v>85</v>
      </c>
      <c r="AV314" s="16" t="s">
        <v>129</v>
      </c>
      <c r="AW314" s="16" t="s">
        <v>37</v>
      </c>
      <c r="AX314" s="16" t="s">
        <v>83</v>
      </c>
      <c r="AY314" s="236" t="s">
        <v>122</v>
      </c>
    </row>
    <row r="315" spans="1:65" s="2" customFormat="1" ht="16.5" customHeight="1">
      <c r="A315" s="36"/>
      <c r="B315" s="37"/>
      <c r="C315" s="237" t="s">
        <v>470</v>
      </c>
      <c r="D315" s="237" t="s">
        <v>242</v>
      </c>
      <c r="E315" s="238" t="s">
        <v>471</v>
      </c>
      <c r="F315" s="239" t="s">
        <v>472</v>
      </c>
      <c r="G315" s="240" t="s">
        <v>144</v>
      </c>
      <c r="H315" s="241">
        <v>22</v>
      </c>
      <c r="I315" s="242"/>
      <c r="J315" s="243">
        <f>ROUND(I315*H315,2)</f>
        <v>0</v>
      </c>
      <c r="K315" s="239" t="s">
        <v>128</v>
      </c>
      <c r="L315" s="244"/>
      <c r="M315" s="245" t="s">
        <v>19</v>
      </c>
      <c r="N315" s="246" t="s">
        <v>46</v>
      </c>
      <c r="O315" s="66"/>
      <c r="P315" s="184">
        <f>O315*H315</f>
        <v>0</v>
      </c>
      <c r="Q315" s="184">
        <v>6.5670000000000006E-2</v>
      </c>
      <c r="R315" s="184">
        <f>Q315*H315</f>
        <v>1.4447400000000001</v>
      </c>
      <c r="S315" s="184">
        <v>0</v>
      </c>
      <c r="T315" s="185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86" t="s">
        <v>179</v>
      </c>
      <c r="AT315" s="186" t="s">
        <v>242</v>
      </c>
      <c r="AU315" s="186" t="s">
        <v>85</v>
      </c>
      <c r="AY315" s="19" t="s">
        <v>122</v>
      </c>
      <c r="BE315" s="187">
        <f>IF(N315="základní",J315,0)</f>
        <v>0</v>
      </c>
      <c r="BF315" s="187">
        <f>IF(N315="snížená",J315,0)</f>
        <v>0</v>
      </c>
      <c r="BG315" s="187">
        <f>IF(N315="zákl. přenesená",J315,0)</f>
        <v>0</v>
      </c>
      <c r="BH315" s="187">
        <f>IF(N315="sníž. přenesená",J315,0)</f>
        <v>0</v>
      </c>
      <c r="BI315" s="187">
        <f>IF(N315="nulová",J315,0)</f>
        <v>0</v>
      </c>
      <c r="BJ315" s="19" t="s">
        <v>83</v>
      </c>
      <c r="BK315" s="187">
        <f>ROUND(I315*H315,2)</f>
        <v>0</v>
      </c>
      <c r="BL315" s="19" t="s">
        <v>129</v>
      </c>
      <c r="BM315" s="186" t="s">
        <v>473</v>
      </c>
    </row>
    <row r="316" spans="1:65" s="13" customFormat="1" ht="11.25">
      <c r="B316" s="193"/>
      <c r="C316" s="194"/>
      <c r="D316" s="195" t="s">
        <v>133</v>
      </c>
      <c r="E316" s="196" t="s">
        <v>19</v>
      </c>
      <c r="F316" s="197" t="s">
        <v>310</v>
      </c>
      <c r="G316" s="194"/>
      <c r="H316" s="196" t="s">
        <v>19</v>
      </c>
      <c r="I316" s="198"/>
      <c r="J316" s="194"/>
      <c r="K316" s="194"/>
      <c r="L316" s="199"/>
      <c r="M316" s="200"/>
      <c r="N316" s="201"/>
      <c r="O316" s="201"/>
      <c r="P316" s="201"/>
      <c r="Q316" s="201"/>
      <c r="R316" s="201"/>
      <c r="S316" s="201"/>
      <c r="T316" s="202"/>
      <c r="AT316" s="203" t="s">
        <v>133</v>
      </c>
      <c r="AU316" s="203" t="s">
        <v>85</v>
      </c>
      <c r="AV316" s="13" t="s">
        <v>83</v>
      </c>
      <c r="AW316" s="13" t="s">
        <v>37</v>
      </c>
      <c r="AX316" s="13" t="s">
        <v>75</v>
      </c>
      <c r="AY316" s="203" t="s">
        <v>122</v>
      </c>
    </row>
    <row r="317" spans="1:65" s="14" customFormat="1" ht="11.25">
      <c r="B317" s="204"/>
      <c r="C317" s="205"/>
      <c r="D317" s="195" t="s">
        <v>133</v>
      </c>
      <c r="E317" s="206" t="s">
        <v>19</v>
      </c>
      <c r="F317" s="207" t="s">
        <v>469</v>
      </c>
      <c r="G317" s="205"/>
      <c r="H317" s="208">
        <v>22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133</v>
      </c>
      <c r="AU317" s="214" t="s">
        <v>85</v>
      </c>
      <c r="AV317" s="14" t="s">
        <v>85</v>
      </c>
      <c r="AW317" s="14" t="s">
        <v>37</v>
      </c>
      <c r="AX317" s="14" t="s">
        <v>83</v>
      </c>
      <c r="AY317" s="214" t="s">
        <v>122</v>
      </c>
    </row>
    <row r="318" spans="1:65" s="2" customFormat="1" ht="16.5" customHeight="1">
      <c r="A318" s="36"/>
      <c r="B318" s="37"/>
      <c r="C318" s="237" t="s">
        <v>474</v>
      </c>
      <c r="D318" s="237" t="s">
        <v>242</v>
      </c>
      <c r="E318" s="238" t="s">
        <v>475</v>
      </c>
      <c r="F318" s="239" t="s">
        <v>476</v>
      </c>
      <c r="G318" s="240" t="s">
        <v>144</v>
      </c>
      <c r="H318" s="241">
        <v>52.02</v>
      </c>
      <c r="I318" s="242"/>
      <c r="J318" s="243">
        <f>ROUND(I318*H318,2)</f>
        <v>0</v>
      </c>
      <c r="K318" s="239" t="s">
        <v>128</v>
      </c>
      <c r="L318" s="244"/>
      <c r="M318" s="245" t="s">
        <v>19</v>
      </c>
      <c r="N318" s="246" t="s">
        <v>46</v>
      </c>
      <c r="O318" s="66"/>
      <c r="P318" s="184">
        <f>O318*H318</f>
        <v>0</v>
      </c>
      <c r="Q318" s="184">
        <v>4.8300000000000003E-2</v>
      </c>
      <c r="R318" s="184">
        <f>Q318*H318</f>
        <v>2.5125660000000001</v>
      </c>
      <c r="S318" s="184">
        <v>0</v>
      </c>
      <c r="T318" s="185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86" t="s">
        <v>179</v>
      </c>
      <c r="AT318" s="186" t="s">
        <v>242</v>
      </c>
      <c r="AU318" s="186" t="s">
        <v>85</v>
      </c>
      <c r="AY318" s="19" t="s">
        <v>122</v>
      </c>
      <c r="BE318" s="187">
        <f>IF(N318="základní",J318,0)</f>
        <v>0</v>
      </c>
      <c r="BF318" s="187">
        <f>IF(N318="snížená",J318,0)</f>
        <v>0</v>
      </c>
      <c r="BG318" s="187">
        <f>IF(N318="zákl. přenesená",J318,0)</f>
        <v>0</v>
      </c>
      <c r="BH318" s="187">
        <f>IF(N318="sníž. přenesená",J318,0)</f>
        <v>0</v>
      </c>
      <c r="BI318" s="187">
        <f>IF(N318="nulová",J318,0)</f>
        <v>0</v>
      </c>
      <c r="BJ318" s="19" t="s">
        <v>83</v>
      </c>
      <c r="BK318" s="187">
        <f>ROUND(I318*H318,2)</f>
        <v>0</v>
      </c>
      <c r="BL318" s="19" t="s">
        <v>129</v>
      </c>
      <c r="BM318" s="186" t="s">
        <v>477</v>
      </c>
    </row>
    <row r="319" spans="1:65" s="13" customFormat="1" ht="11.25">
      <c r="B319" s="193"/>
      <c r="C319" s="194"/>
      <c r="D319" s="195" t="s">
        <v>133</v>
      </c>
      <c r="E319" s="196" t="s">
        <v>19</v>
      </c>
      <c r="F319" s="197" t="s">
        <v>310</v>
      </c>
      <c r="G319" s="194"/>
      <c r="H319" s="196" t="s">
        <v>19</v>
      </c>
      <c r="I319" s="198"/>
      <c r="J319" s="194"/>
      <c r="K319" s="194"/>
      <c r="L319" s="199"/>
      <c r="M319" s="200"/>
      <c r="N319" s="201"/>
      <c r="O319" s="201"/>
      <c r="P319" s="201"/>
      <c r="Q319" s="201"/>
      <c r="R319" s="201"/>
      <c r="S319" s="201"/>
      <c r="T319" s="202"/>
      <c r="AT319" s="203" t="s">
        <v>133</v>
      </c>
      <c r="AU319" s="203" t="s">
        <v>85</v>
      </c>
      <c r="AV319" s="13" t="s">
        <v>83</v>
      </c>
      <c r="AW319" s="13" t="s">
        <v>37</v>
      </c>
      <c r="AX319" s="13" t="s">
        <v>75</v>
      </c>
      <c r="AY319" s="203" t="s">
        <v>122</v>
      </c>
    </row>
    <row r="320" spans="1:65" s="14" customFormat="1" ht="11.25">
      <c r="B320" s="204"/>
      <c r="C320" s="205"/>
      <c r="D320" s="195" t="s">
        <v>133</v>
      </c>
      <c r="E320" s="206" t="s">
        <v>19</v>
      </c>
      <c r="F320" s="207" t="s">
        <v>468</v>
      </c>
      <c r="G320" s="205"/>
      <c r="H320" s="208">
        <v>51</v>
      </c>
      <c r="I320" s="209"/>
      <c r="J320" s="205"/>
      <c r="K320" s="205"/>
      <c r="L320" s="210"/>
      <c r="M320" s="211"/>
      <c r="N320" s="212"/>
      <c r="O320" s="212"/>
      <c r="P320" s="212"/>
      <c r="Q320" s="212"/>
      <c r="R320" s="212"/>
      <c r="S320" s="212"/>
      <c r="T320" s="213"/>
      <c r="AT320" s="214" t="s">
        <v>133</v>
      </c>
      <c r="AU320" s="214" t="s">
        <v>85</v>
      </c>
      <c r="AV320" s="14" t="s">
        <v>85</v>
      </c>
      <c r="AW320" s="14" t="s">
        <v>37</v>
      </c>
      <c r="AX320" s="14" t="s">
        <v>75</v>
      </c>
      <c r="AY320" s="214" t="s">
        <v>122</v>
      </c>
    </row>
    <row r="321" spans="1:65" s="15" customFormat="1" ht="11.25">
      <c r="B321" s="215"/>
      <c r="C321" s="216"/>
      <c r="D321" s="195" t="s">
        <v>133</v>
      </c>
      <c r="E321" s="217" t="s">
        <v>19</v>
      </c>
      <c r="F321" s="218" t="s">
        <v>155</v>
      </c>
      <c r="G321" s="216"/>
      <c r="H321" s="219">
        <v>51</v>
      </c>
      <c r="I321" s="220"/>
      <c r="J321" s="216"/>
      <c r="K321" s="216"/>
      <c r="L321" s="221"/>
      <c r="M321" s="222"/>
      <c r="N321" s="223"/>
      <c r="O321" s="223"/>
      <c r="P321" s="223"/>
      <c r="Q321" s="223"/>
      <c r="R321" s="223"/>
      <c r="S321" s="223"/>
      <c r="T321" s="224"/>
      <c r="AT321" s="225" t="s">
        <v>133</v>
      </c>
      <c r="AU321" s="225" t="s">
        <v>85</v>
      </c>
      <c r="AV321" s="15" t="s">
        <v>141</v>
      </c>
      <c r="AW321" s="15" t="s">
        <v>37</v>
      </c>
      <c r="AX321" s="15" t="s">
        <v>75</v>
      </c>
      <c r="AY321" s="225" t="s">
        <v>122</v>
      </c>
    </row>
    <row r="322" spans="1:65" s="14" customFormat="1" ht="11.25">
      <c r="B322" s="204"/>
      <c r="C322" s="205"/>
      <c r="D322" s="195" t="s">
        <v>133</v>
      </c>
      <c r="E322" s="206" t="s">
        <v>19</v>
      </c>
      <c r="F322" s="207" t="s">
        <v>478</v>
      </c>
      <c r="G322" s="205"/>
      <c r="H322" s="208">
        <v>52.02</v>
      </c>
      <c r="I322" s="209"/>
      <c r="J322" s="205"/>
      <c r="K322" s="205"/>
      <c r="L322" s="210"/>
      <c r="M322" s="211"/>
      <c r="N322" s="212"/>
      <c r="O322" s="212"/>
      <c r="P322" s="212"/>
      <c r="Q322" s="212"/>
      <c r="R322" s="212"/>
      <c r="S322" s="212"/>
      <c r="T322" s="213"/>
      <c r="AT322" s="214" t="s">
        <v>133</v>
      </c>
      <c r="AU322" s="214" t="s">
        <v>85</v>
      </c>
      <c r="AV322" s="14" t="s">
        <v>85</v>
      </c>
      <c r="AW322" s="14" t="s">
        <v>37</v>
      </c>
      <c r="AX322" s="14" t="s">
        <v>83</v>
      </c>
      <c r="AY322" s="214" t="s">
        <v>122</v>
      </c>
    </row>
    <row r="323" spans="1:65" s="2" customFormat="1" ht="16.5" customHeight="1">
      <c r="A323" s="36"/>
      <c r="B323" s="37"/>
      <c r="C323" s="237" t="s">
        <v>479</v>
      </c>
      <c r="D323" s="237" t="s">
        <v>242</v>
      </c>
      <c r="E323" s="238" t="s">
        <v>480</v>
      </c>
      <c r="F323" s="239" t="s">
        <v>481</v>
      </c>
      <c r="G323" s="240" t="s">
        <v>144</v>
      </c>
      <c r="H323" s="241">
        <v>391.68</v>
      </c>
      <c r="I323" s="242"/>
      <c r="J323" s="243">
        <f>ROUND(I323*H323,2)</f>
        <v>0</v>
      </c>
      <c r="K323" s="239" t="s">
        <v>128</v>
      </c>
      <c r="L323" s="244"/>
      <c r="M323" s="245" t="s">
        <v>19</v>
      </c>
      <c r="N323" s="246" t="s">
        <v>46</v>
      </c>
      <c r="O323" s="66"/>
      <c r="P323" s="184">
        <f>O323*H323</f>
        <v>0</v>
      </c>
      <c r="Q323" s="184">
        <v>0.08</v>
      </c>
      <c r="R323" s="184">
        <f>Q323*H323</f>
        <v>31.334400000000002</v>
      </c>
      <c r="S323" s="184">
        <v>0</v>
      </c>
      <c r="T323" s="185">
        <f>S323*H323</f>
        <v>0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86" t="s">
        <v>179</v>
      </c>
      <c r="AT323" s="186" t="s">
        <v>242</v>
      </c>
      <c r="AU323" s="186" t="s">
        <v>85</v>
      </c>
      <c r="AY323" s="19" t="s">
        <v>122</v>
      </c>
      <c r="BE323" s="187">
        <f>IF(N323="základní",J323,0)</f>
        <v>0</v>
      </c>
      <c r="BF323" s="187">
        <f>IF(N323="snížená",J323,0)</f>
        <v>0</v>
      </c>
      <c r="BG323" s="187">
        <f>IF(N323="zákl. přenesená",J323,0)</f>
        <v>0</v>
      </c>
      <c r="BH323" s="187">
        <f>IF(N323="sníž. přenesená",J323,0)</f>
        <v>0</v>
      </c>
      <c r="BI323" s="187">
        <f>IF(N323="nulová",J323,0)</f>
        <v>0</v>
      </c>
      <c r="BJ323" s="19" t="s">
        <v>83</v>
      </c>
      <c r="BK323" s="187">
        <f>ROUND(I323*H323,2)</f>
        <v>0</v>
      </c>
      <c r="BL323" s="19" t="s">
        <v>129</v>
      </c>
      <c r="BM323" s="186" t="s">
        <v>482</v>
      </c>
    </row>
    <row r="324" spans="1:65" s="13" customFormat="1" ht="11.25">
      <c r="B324" s="193"/>
      <c r="C324" s="194"/>
      <c r="D324" s="195" t="s">
        <v>133</v>
      </c>
      <c r="E324" s="196" t="s">
        <v>19</v>
      </c>
      <c r="F324" s="197" t="s">
        <v>310</v>
      </c>
      <c r="G324" s="194"/>
      <c r="H324" s="196" t="s">
        <v>19</v>
      </c>
      <c r="I324" s="198"/>
      <c r="J324" s="194"/>
      <c r="K324" s="194"/>
      <c r="L324" s="199"/>
      <c r="M324" s="200"/>
      <c r="N324" s="201"/>
      <c r="O324" s="201"/>
      <c r="P324" s="201"/>
      <c r="Q324" s="201"/>
      <c r="R324" s="201"/>
      <c r="S324" s="201"/>
      <c r="T324" s="202"/>
      <c r="AT324" s="203" t="s">
        <v>133</v>
      </c>
      <c r="AU324" s="203" t="s">
        <v>85</v>
      </c>
      <c r="AV324" s="13" t="s">
        <v>83</v>
      </c>
      <c r="AW324" s="13" t="s">
        <v>37</v>
      </c>
      <c r="AX324" s="13" t="s">
        <v>75</v>
      </c>
      <c r="AY324" s="203" t="s">
        <v>122</v>
      </c>
    </row>
    <row r="325" spans="1:65" s="14" customFormat="1" ht="11.25">
      <c r="B325" s="204"/>
      <c r="C325" s="205"/>
      <c r="D325" s="195" t="s">
        <v>133</v>
      </c>
      <c r="E325" s="206" t="s">
        <v>19</v>
      </c>
      <c r="F325" s="207" t="s">
        <v>467</v>
      </c>
      <c r="G325" s="205"/>
      <c r="H325" s="208">
        <v>384</v>
      </c>
      <c r="I325" s="209"/>
      <c r="J325" s="205"/>
      <c r="K325" s="205"/>
      <c r="L325" s="210"/>
      <c r="M325" s="211"/>
      <c r="N325" s="212"/>
      <c r="O325" s="212"/>
      <c r="P325" s="212"/>
      <c r="Q325" s="212"/>
      <c r="R325" s="212"/>
      <c r="S325" s="212"/>
      <c r="T325" s="213"/>
      <c r="AT325" s="214" t="s">
        <v>133</v>
      </c>
      <c r="AU325" s="214" t="s">
        <v>85</v>
      </c>
      <c r="AV325" s="14" t="s">
        <v>85</v>
      </c>
      <c r="AW325" s="14" t="s">
        <v>37</v>
      </c>
      <c r="AX325" s="14" t="s">
        <v>75</v>
      </c>
      <c r="AY325" s="214" t="s">
        <v>122</v>
      </c>
    </row>
    <row r="326" spans="1:65" s="15" customFormat="1" ht="11.25">
      <c r="B326" s="215"/>
      <c r="C326" s="216"/>
      <c r="D326" s="195" t="s">
        <v>133</v>
      </c>
      <c r="E326" s="217" t="s">
        <v>19</v>
      </c>
      <c r="F326" s="218" t="s">
        <v>155</v>
      </c>
      <c r="G326" s="216"/>
      <c r="H326" s="219">
        <v>384</v>
      </c>
      <c r="I326" s="220"/>
      <c r="J326" s="216"/>
      <c r="K326" s="216"/>
      <c r="L326" s="221"/>
      <c r="M326" s="222"/>
      <c r="N326" s="223"/>
      <c r="O326" s="223"/>
      <c r="P326" s="223"/>
      <c r="Q326" s="223"/>
      <c r="R326" s="223"/>
      <c r="S326" s="223"/>
      <c r="T326" s="224"/>
      <c r="AT326" s="225" t="s">
        <v>133</v>
      </c>
      <c r="AU326" s="225" t="s">
        <v>85</v>
      </c>
      <c r="AV326" s="15" t="s">
        <v>141</v>
      </c>
      <c r="AW326" s="15" t="s">
        <v>37</v>
      </c>
      <c r="AX326" s="15" t="s">
        <v>75</v>
      </c>
      <c r="AY326" s="225" t="s">
        <v>122</v>
      </c>
    </row>
    <row r="327" spans="1:65" s="14" customFormat="1" ht="11.25">
      <c r="B327" s="204"/>
      <c r="C327" s="205"/>
      <c r="D327" s="195" t="s">
        <v>133</v>
      </c>
      <c r="E327" s="206" t="s">
        <v>19</v>
      </c>
      <c r="F327" s="207" t="s">
        <v>483</v>
      </c>
      <c r="G327" s="205"/>
      <c r="H327" s="208">
        <v>391.68</v>
      </c>
      <c r="I327" s="209"/>
      <c r="J327" s="205"/>
      <c r="K327" s="205"/>
      <c r="L327" s="210"/>
      <c r="M327" s="211"/>
      <c r="N327" s="212"/>
      <c r="O327" s="212"/>
      <c r="P327" s="212"/>
      <c r="Q327" s="212"/>
      <c r="R327" s="212"/>
      <c r="S327" s="212"/>
      <c r="T327" s="213"/>
      <c r="AT327" s="214" t="s">
        <v>133</v>
      </c>
      <c r="AU327" s="214" t="s">
        <v>85</v>
      </c>
      <c r="AV327" s="14" t="s">
        <v>85</v>
      </c>
      <c r="AW327" s="14" t="s">
        <v>37</v>
      </c>
      <c r="AX327" s="14" t="s">
        <v>83</v>
      </c>
      <c r="AY327" s="214" t="s">
        <v>122</v>
      </c>
    </row>
    <row r="328" spans="1:65" s="2" customFormat="1" ht="16.5" customHeight="1">
      <c r="A328" s="36"/>
      <c r="B328" s="37"/>
      <c r="C328" s="175" t="s">
        <v>484</v>
      </c>
      <c r="D328" s="175" t="s">
        <v>124</v>
      </c>
      <c r="E328" s="176" t="s">
        <v>485</v>
      </c>
      <c r="F328" s="177" t="s">
        <v>486</v>
      </c>
      <c r="G328" s="178" t="s">
        <v>150</v>
      </c>
      <c r="H328" s="179">
        <v>13.122999999999999</v>
      </c>
      <c r="I328" s="180"/>
      <c r="J328" s="181">
        <f>ROUND(I328*H328,2)</f>
        <v>0</v>
      </c>
      <c r="K328" s="177" t="s">
        <v>128</v>
      </c>
      <c r="L328" s="41"/>
      <c r="M328" s="182" t="s">
        <v>19</v>
      </c>
      <c r="N328" s="183" t="s">
        <v>46</v>
      </c>
      <c r="O328" s="66"/>
      <c r="P328" s="184">
        <f>O328*H328</f>
        <v>0</v>
      </c>
      <c r="Q328" s="184">
        <v>2.2563399999999998</v>
      </c>
      <c r="R328" s="184">
        <f>Q328*H328</f>
        <v>29.609949819999997</v>
      </c>
      <c r="S328" s="184">
        <v>0</v>
      </c>
      <c r="T328" s="185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86" t="s">
        <v>129</v>
      </c>
      <c r="AT328" s="186" t="s">
        <v>124</v>
      </c>
      <c r="AU328" s="186" t="s">
        <v>85</v>
      </c>
      <c r="AY328" s="19" t="s">
        <v>122</v>
      </c>
      <c r="BE328" s="187">
        <f>IF(N328="základní",J328,0)</f>
        <v>0</v>
      </c>
      <c r="BF328" s="187">
        <f>IF(N328="snížená",J328,0)</f>
        <v>0</v>
      </c>
      <c r="BG328" s="187">
        <f>IF(N328="zákl. přenesená",J328,0)</f>
        <v>0</v>
      </c>
      <c r="BH328" s="187">
        <f>IF(N328="sníž. přenesená",J328,0)</f>
        <v>0</v>
      </c>
      <c r="BI328" s="187">
        <f>IF(N328="nulová",J328,0)</f>
        <v>0</v>
      </c>
      <c r="BJ328" s="19" t="s">
        <v>83</v>
      </c>
      <c r="BK328" s="187">
        <f>ROUND(I328*H328,2)</f>
        <v>0</v>
      </c>
      <c r="BL328" s="19" t="s">
        <v>129</v>
      </c>
      <c r="BM328" s="186" t="s">
        <v>487</v>
      </c>
    </row>
    <row r="329" spans="1:65" s="2" customFormat="1" ht="11.25">
      <c r="A329" s="36"/>
      <c r="B329" s="37"/>
      <c r="C329" s="38"/>
      <c r="D329" s="188" t="s">
        <v>131</v>
      </c>
      <c r="E329" s="38"/>
      <c r="F329" s="189" t="s">
        <v>488</v>
      </c>
      <c r="G329" s="38"/>
      <c r="H329" s="38"/>
      <c r="I329" s="190"/>
      <c r="J329" s="38"/>
      <c r="K329" s="38"/>
      <c r="L329" s="41"/>
      <c r="M329" s="191"/>
      <c r="N329" s="192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131</v>
      </c>
      <c r="AU329" s="19" t="s">
        <v>85</v>
      </c>
    </row>
    <row r="330" spans="1:65" s="14" customFormat="1" ht="11.25">
      <c r="B330" s="204"/>
      <c r="C330" s="205"/>
      <c r="D330" s="195" t="s">
        <v>133</v>
      </c>
      <c r="E330" s="206" t="s">
        <v>19</v>
      </c>
      <c r="F330" s="207" t="s">
        <v>489</v>
      </c>
      <c r="G330" s="205"/>
      <c r="H330" s="208">
        <v>7.9980000000000002</v>
      </c>
      <c r="I330" s="209"/>
      <c r="J330" s="205"/>
      <c r="K330" s="205"/>
      <c r="L330" s="210"/>
      <c r="M330" s="211"/>
      <c r="N330" s="212"/>
      <c r="O330" s="212"/>
      <c r="P330" s="212"/>
      <c r="Q330" s="212"/>
      <c r="R330" s="212"/>
      <c r="S330" s="212"/>
      <c r="T330" s="213"/>
      <c r="AT330" s="214" t="s">
        <v>133</v>
      </c>
      <c r="AU330" s="214" t="s">
        <v>85</v>
      </c>
      <c r="AV330" s="14" t="s">
        <v>85</v>
      </c>
      <c r="AW330" s="14" t="s">
        <v>37</v>
      </c>
      <c r="AX330" s="14" t="s">
        <v>75</v>
      </c>
      <c r="AY330" s="214" t="s">
        <v>122</v>
      </c>
    </row>
    <row r="331" spans="1:65" s="14" customFormat="1" ht="11.25">
      <c r="B331" s="204"/>
      <c r="C331" s="205"/>
      <c r="D331" s="195" t="s">
        <v>133</v>
      </c>
      <c r="E331" s="206" t="s">
        <v>19</v>
      </c>
      <c r="F331" s="207" t="s">
        <v>490</v>
      </c>
      <c r="G331" s="205"/>
      <c r="H331" s="208">
        <v>5.125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133</v>
      </c>
      <c r="AU331" s="214" t="s">
        <v>85</v>
      </c>
      <c r="AV331" s="14" t="s">
        <v>85</v>
      </c>
      <c r="AW331" s="14" t="s">
        <v>37</v>
      </c>
      <c r="AX331" s="14" t="s">
        <v>75</v>
      </c>
      <c r="AY331" s="214" t="s">
        <v>122</v>
      </c>
    </row>
    <row r="332" spans="1:65" s="16" customFormat="1" ht="11.25">
      <c r="B332" s="226"/>
      <c r="C332" s="227"/>
      <c r="D332" s="195" t="s">
        <v>133</v>
      </c>
      <c r="E332" s="228" t="s">
        <v>19</v>
      </c>
      <c r="F332" s="229" t="s">
        <v>160</v>
      </c>
      <c r="G332" s="227"/>
      <c r="H332" s="230">
        <v>13.122999999999999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AT332" s="236" t="s">
        <v>133</v>
      </c>
      <c r="AU332" s="236" t="s">
        <v>85</v>
      </c>
      <c r="AV332" s="16" t="s">
        <v>129</v>
      </c>
      <c r="AW332" s="16" t="s">
        <v>37</v>
      </c>
      <c r="AX332" s="16" t="s">
        <v>83</v>
      </c>
      <c r="AY332" s="236" t="s">
        <v>122</v>
      </c>
    </row>
    <row r="333" spans="1:65" s="2" customFormat="1" ht="21.75" customHeight="1">
      <c r="A333" s="36"/>
      <c r="B333" s="37"/>
      <c r="C333" s="175" t="s">
        <v>491</v>
      </c>
      <c r="D333" s="175" t="s">
        <v>124</v>
      </c>
      <c r="E333" s="176" t="s">
        <v>492</v>
      </c>
      <c r="F333" s="177" t="s">
        <v>493</v>
      </c>
      <c r="G333" s="178" t="s">
        <v>144</v>
      </c>
      <c r="H333" s="179">
        <v>28</v>
      </c>
      <c r="I333" s="180"/>
      <c r="J333" s="181">
        <f>ROUND(I333*H333,2)</f>
        <v>0</v>
      </c>
      <c r="K333" s="177" t="s">
        <v>128</v>
      </c>
      <c r="L333" s="41"/>
      <c r="M333" s="182" t="s">
        <v>19</v>
      </c>
      <c r="N333" s="183" t="s">
        <v>46</v>
      </c>
      <c r="O333" s="66"/>
      <c r="P333" s="184">
        <f>O333*H333</f>
        <v>0</v>
      </c>
      <c r="Q333" s="184">
        <v>1.863E-6</v>
      </c>
      <c r="R333" s="184">
        <f>Q333*H333</f>
        <v>5.2163999999999997E-5</v>
      </c>
      <c r="S333" s="184">
        <v>0</v>
      </c>
      <c r="T333" s="185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186" t="s">
        <v>129</v>
      </c>
      <c r="AT333" s="186" t="s">
        <v>124</v>
      </c>
      <c r="AU333" s="186" t="s">
        <v>85</v>
      </c>
      <c r="AY333" s="19" t="s">
        <v>122</v>
      </c>
      <c r="BE333" s="187">
        <f>IF(N333="základní",J333,0)</f>
        <v>0</v>
      </c>
      <c r="BF333" s="187">
        <f>IF(N333="snížená",J333,0)</f>
        <v>0</v>
      </c>
      <c r="BG333" s="187">
        <f>IF(N333="zákl. přenesená",J333,0)</f>
        <v>0</v>
      </c>
      <c r="BH333" s="187">
        <f>IF(N333="sníž. přenesená",J333,0)</f>
        <v>0</v>
      </c>
      <c r="BI333" s="187">
        <f>IF(N333="nulová",J333,0)</f>
        <v>0</v>
      </c>
      <c r="BJ333" s="19" t="s">
        <v>83</v>
      </c>
      <c r="BK333" s="187">
        <f>ROUND(I333*H333,2)</f>
        <v>0</v>
      </c>
      <c r="BL333" s="19" t="s">
        <v>129</v>
      </c>
      <c r="BM333" s="186" t="s">
        <v>494</v>
      </c>
    </row>
    <row r="334" spans="1:65" s="2" customFormat="1" ht="11.25">
      <c r="A334" s="36"/>
      <c r="B334" s="37"/>
      <c r="C334" s="38"/>
      <c r="D334" s="188" t="s">
        <v>131</v>
      </c>
      <c r="E334" s="38"/>
      <c r="F334" s="189" t="s">
        <v>495</v>
      </c>
      <c r="G334" s="38"/>
      <c r="H334" s="38"/>
      <c r="I334" s="190"/>
      <c r="J334" s="38"/>
      <c r="K334" s="38"/>
      <c r="L334" s="41"/>
      <c r="M334" s="191"/>
      <c r="N334" s="192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131</v>
      </c>
      <c r="AU334" s="19" t="s">
        <v>85</v>
      </c>
    </row>
    <row r="335" spans="1:65" s="13" customFormat="1" ht="11.25">
      <c r="B335" s="193"/>
      <c r="C335" s="194"/>
      <c r="D335" s="195" t="s">
        <v>133</v>
      </c>
      <c r="E335" s="196" t="s">
        <v>19</v>
      </c>
      <c r="F335" s="197" t="s">
        <v>310</v>
      </c>
      <c r="G335" s="194"/>
      <c r="H335" s="196" t="s">
        <v>19</v>
      </c>
      <c r="I335" s="198"/>
      <c r="J335" s="194"/>
      <c r="K335" s="194"/>
      <c r="L335" s="199"/>
      <c r="M335" s="200"/>
      <c r="N335" s="201"/>
      <c r="O335" s="201"/>
      <c r="P335" s="201"/>
      <c r="Q335" s="201"/>
      <c r="R335" s="201"/>
      <c r="S335" s="201"/>
      <c r="T335" s="202"/>
      <c r="AT335" s="203" t="s">
        <v>133</v>
      </c>
      <c r="AU335" s="203" t="s">
        <v>85</v>
      </c>
      <c r="AV335" s="13" t="s">
        <v>83</v>
      </c>
      <c r="AW335" s="13" t="s">
        <v>37</v>
      </c>
      <c r="AX335" s="13" t="s">
        <v>75</v>
      </c>
      <c r="AY335" s="203" t="s">
        <v>122</v>
      </c>
    </row>
    <row r="336" spans="1:65" s="14" customFormat="1" ht="11.25">
      <c r="B336" s="204"/>
      <c r="C336" s="205"/>
      <c r="D336" s="195" t="s">
        <v>133</v>
      </c>
      <c r="E336" s="206" t="s">
        <v>19</v>
      </c>
      <c r="F336" s="207" t="s">
        <v>496</v>
      </c>
      <c r="G336" s="205"/>
      <c r="H336" s="208">
        <v>28</v>
      </c>
      <c r="I336" s="209"/>
      <c r="J336" s="205"/>
      <c r="K336" s="205"/>
      <c r="L336" s="210"/>
      <c r="M336" s="211"/>
      <c r="N336" s="212"/>
      <c r="O336" s="212"/>
      <c r="P336" s="212"/>
      <c r="Q336" s="212"/>
      <c r="R336" s="212"/>
      <c r="S336" s="212"/>
      <c r="T336" s="213"/>
      <c r="AT336" s="214" t="s">
        <v>133</v>
      </c>
      <c r="AU336" s="214" t="s">
        <v>85</v>
      </c>
      <c r="AV336" s="14" t="s">
        <v>85</v>
      </c>
      <c r="AW336" s="14" t="s">
        <v>37</v>
      </c>
      <c r="AX336" s="14" t="s">
        <v>83</v>
      </c>
      <c r="AY336" s="214" t="s">
        <v>122</v>
      </c>
    </row>
    <row r="337" spans="1:65" s="2" customFormat="1" ht="24.2" customHeight="1">
      <c r="A337" s="36"/>
      <c r="B337" s="37"/>
      <c r="C337" s="175" t="s">
        <v>497</v>
      </c>
      <c r="D337" s="175" t="s">
        <v>124</v>
      </c>
      <c r="E337" s="176" t="s">
        <v>498</v>
      </c>
      <c r="F337" s="177" t="s">
        <v>499</v>
      </c>
      <c r="G337" s="178" t="s">
        <v>144</v>
      </c>
      <c r="H337" s="179">
        <v>28</v>
      </c>
      <c r="I337" s="180"/>
      <c r="J337" s="181">
        <f>ROUND(I337*H337,2)</f>
        <v>0</v>
      </c>
      <c r="K337" s="177" t="s">
        <v>128</v>
      </c>
      <c r="L337" s="41"/>
      <c r="M337" s="182" t="s">
        <v>19</v>
      </c>
      <c r="N337" s="183" t="s">
        <v>46</v>
      </c>
      <c r="O337" s="66"/>
      <c r="P337" s="184">
        <f>O337*H337</f>
        <v>0</v>
      </c>
      <c r="Q337" s="184">
        <v>1.103E-4</v>
      </c>
      <c r="R337" s="184">
        <f>Q337*H337</f>
        <v>3.0883999999999998E-3</v>
      </c>
      <c r="S337" s="184">
        <v>0</v>
      </c>
      <c r="T337" s="185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86" t="s">
        <v>129</v>
      </c>
      <c r="AT337" s="186" t="s">
        <v>124</v>
      </c>
      <c r="AU337" s="186" t="s">
        <v>85</v>
      </c>
      <c r="AY337" s="19" t="s">
        <v>122</v>
      </c>
      <c r="BE337" s="187">
        <f>IF(N337="základní",J337,0)</f>
        <v>0</v>
      </c>
      <c r="BF337" s="187">
        <f>IF(N337="snížená",J337,0)</f>
        <v>0</v>
      </c>
      <c r="BG337" s="187">
        <f>IF(N337="zákl. přenesená",J337,0)</f>
        <v>0</v>
      </c>
      <c r="BH337" s="187">
        <f>IF(N337="sníž. přenesená",J337,0)</f>
        <v>0</v>
      </c>
      <c r="BI337" s="187">
        <f>IF(N337="nulová",J337,0)</f>
        <v>0</v>
      </c>
      <c r="BJ337" s="19" t="s">
        <v>83</v>
      </c>
      <c r="BK337" s="187">
        <f>ROUND(I337*H337,2)</f>
        <v>0</v>
      </c>
      <c r="BL337" s="19" t="s">
        <v>129</v>
      </c>
      <c r="BM337" s="186" t="s">
        <v>500</v>
      </c>
    </row>
    <row r="338" spans="1:65" s="2" customFormat="1" ht="11.25">
      <c r="A338" s="36"/>
      <c r="B338" s="37"/>
      <c r="C338" s="38"/>
      <c r="D338" s="188" t="s">
        <v>131</v>
      </c>
      <c r="E338" s="38"/>
      <c r="F338" s="189" t="s">
        <v>501</v>
      </c>
      <c r="G338" s="38"/>
      <c r="H338" s="38"/>
      <c r="I338" s="190"/>
      <c r="J338" s="38"/>
      <c r="K338" s="38"/>
      <c r="L338" s="41"/>
      <c r="M338" s="191"/>
      <c r="N338" s="192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131</v>
      </c>
      <c r="AU338" s="19" t="s">
        <v>85</v>
      </c>
    </row>
    <row r="339" spans="1:65" s="2" customFormat="1" ht="21.75" customHeight="1">
      <c r="A339" s="36"/>
      <c r="B339" s="37"/>
      <c r="C339" s="175" t="s">
        <v>502</v>
      </c>
      <c r="D339" s="175" t="s">
        <v>124</v>
      </c>
      <c r="E339" s="176" t="s">
        <v>503</v>
      </c>
      <c r="F339" s="177" t="s">
        <v>504</v>
      </c>
      <c r="G339" s="178" t="s">
        <v>127</v>
      </c>
      <c r="H339" s="179">
        <v>974</v>
      </c>
      <c r="I339" s="180"/>
      <c r="J339" s="181">
        <f>ROUND(I339*H339,2)</f>
        <v>0</v>
      </c>
      <c r="K339" s="177" t="s">
        <v>128</v>
      </c>
      <c r="L339" s="41"/>
      <c r="M339" s="182" t="s">
        <v>19</v>
      </c>
      <c r="N339" s="183" t="s">
        <v>46</v>
      </c>
      <c r="O339" s="66"/>
      <c r="P339" s="184">
        <f>O339*H339</f>
        <v>0</v>
      </c>
      <c r="Q339" s="184">
        <v>0</v>
      </c>
      <c r="R339" s="184">
        <f>Q339*H339</f>
        <v>0</v>
      </c>
      <c r="S339" s="184">
        <v>0.01</v>
      </c>
      <c r="T339" s="185">
        <f>S339*H339</f>
        <v>9.74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86" t="s">
        <v>129</v>
      </c>
      <c r="AT339" s="186" t="s">
        <v>124</v>
      </c>
      <c r="AU339" s="186" t="s">
        <v>85</v>
      </c>
      <c r="AY339" s="19" t="s">
        <v>122</v>
      </c>
      <c r="BE339" s="187">
        <f>IF(N339="základní",J339,0)</f>
        <v>0</v>
      </c>
      <c r="BF339" s="187">
        <f>IF(N339="snížená",J339,0)</f>
        <v>0</v>
      </c>
      <c r="BG339" s="187">
        <f>IF(N339="zákl. přenesená",J339,0)</f>
        <v>0</v>
      </c>
      <c r="BH339" s="187">
        <f>IF(N339="sníž. přenesená",J339,0)</f>
        <v>0</v>
      </c>
      <c r="BI339" s="187">
        <f>IF(N339="nulová",J339,0)</f>
        <v>0</v>
      </c>
      <c r="BJ339" s="19" t="s">
        <v>83</v>
      </c>
      <c r="BK339" s="187">
        <f>ROUND(I339*H339,2)</f>
        <v>0</v>
      </c>
      <c r="BL339" s="19" t="s">
        <v>129</v>
      </c>
      <c r="BM339" s="186" t="s">
        <v>505</v>
      </c>
    </row>
    <row r="340" spans="1:65" s="2" customFormat="1" ht="11.25">
      <c r="A340" s="36"/>
      <c r="B340" s="37"/>
      <c r="C340" s="38"/>
      <c r="D340" s="188" t="s">
        <v>131</v>
      </c>
      <c r="E340" s="38"/>
      <c r="F340" s="189" t="s">
        <v>506</v>
      </c>
      <c r="G340" s="38"/>
      <c r="H340" s="38"/>
      <c r="I340" s="190"/>
      <c r="J340" s="38"/>
      <c r="K340" s="38"/>
      <c r="L340" s="41"/>
      <c r="M340" s="191"/>
      <c r="N340" s="192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131</v>
      </c>
      <c r="AU340" s="19" t="s">
        <v>85</v>
      </c>
    </row>
    <row r="341" spans="1:65" s="12" customFormat="1" ht="20.85" customHeight="1">
      <c r="B341" s="159"/>
      <c r="C341" s="160"/>
      <c r="D341" s="161" t="s">
        <v>74</v>
      </c>
      <c r="E341" s="173" t="s">
        <v>507</v>
      </c>
      <c r="F341" s="173" t="s">
        <v>508</v>
      </c>
      <c r="G341" s="160"/>
      <c r="H341" s="160"/>
      <c r="I341" s="163"/>
      <c r="J341" s="174">
        <f>BK341</f>
        <v>0</v>
      </c>
      <c r="K341" s="160"/>
      <c r="L341" s="165"/>
      <c r="M341" s="166"/>
      <c r="N341" s="167"/>
      <c r="O341" s="167"/>
      <c r="P341" s="168">
        <f>SUM(P342:P365)</f>
        <v>0</v>
      </c>
      <c r="Q341" s="167"/>
      <c r="R341" s="168">
        <f>SUM(R342:R365)</f>
        <v>0</v>
      </c>
      <c r="S341" s="167"/>
      <c r="T341" s="169">
        <f>SUM(T342:T365)</f>
        <v>0</v>
      </c>
      <c r="AR341" s="170" t="s">
        <v>83</v>
      </c>
      <c r="AT341" s="171" t="s">
        <v>74</v>
      </c>
      <c r="AU341" s="171" t="s">
        <v>85</v>
      </c>
      <c r="AY341" s="170" t="s">
        <v>122</v>
      </c>
      <c r="BK341" s="172">
        <f>SUM(BK342:BK365)</f>
        <v>0</v>
      </c>
    </row>
    <row r="342" spans="1:65" s="2" customFormat="1" ht="24.2" customHeight="1">
      <c r="A342" s="36"/>
      <c r="B342" s="37"/>
      <c r="C342" s="175" t="s">
        <v>509</v>
      </c>
      <c r="D342" s="175" t="s">
        <v>124</v>
      </c>
      <c r="E342" s="176" t="s">
        <v>510</v>
      </c>
      <c r="F342" s="177" t="s">
        <v>511</v>
      </c>
      <c r="G342" s="178" t="s">
        <v>217</v>
      </c>
      <c r="H342" s="179">
        <v>104.604</v>
      </c>
      <c r="I342" s="180"/>
      <c r="J342" s="181">
        <f>ROUND(I342*H342,2)</f>
        <v>0</v>
      </c>
      <c r="K342" s="177" t="s">
        <v>128</v>
      </c>
      <c r="L342" s="41"/>
      <c r="M342" s="182" t="s">
        <v>19</v>
      </c>
      <c r="N342" s="183" t="s">
        <v>46</v>
      </c>
      <c r="O342" s="66"/>
      <c r="P342" s="184">
        <f>O342*H342</f>
        <v>0</v>
      </c>
      <c r="Q342" s="184">
        <v>0</v>
      </c>
      <c r="R342" s="184">
        <f>Q342*H342</f>
        <v>0</v>
      </c>
      <c r="S342" s="184">
        <v>0</v>
      </c>
      <c r="T342" s="185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86" t="s">
        <v>129</v>
      </c>
      <c r="AT342" s="186" t="s">
        <v>124</v>
      </c>
      <c r="AU342" s="186" t="s">
        <v>141</v>
      </c>
      <c r="AY342" s="19" t="s">
        <v>122</v>
      </c>
      <c r="BE342" s="187">
        <f>IF(N342="základní",J342,0)</f>
        <v>0</v>
      </c>
      <c r="BF342" s="187">
        <f>IF(N342="snížená",J342,0)</f>
        <v>0</v>
      </c>
      <c r="BG342" s="187">
        <f>IF(N342="zákl. přenesená",J342,0)</f>
        <v>0</v>
      </c>
      <c r="BH342" s="187">
        <f>IF(N342="sníž. přenesená",J342,0)</f>
        <v>0</v>
      </c>
      <c r="BI342" s="187">
        <f>IF(N342="nulová",J342,0)</f>
        <v>0</v>
      </c>
      <c r="BJ342" s="19" t="s">
        <v>83</v>
      </c>
      <c r="BK342" s="187">
        <f>ROUND(I342*H342,2)</f>
        <v>0</v>
      </c>
      <c r="BL342" s="19" t="s">
        <v>129</v>
      </c>
      <c r="BM342" s="186" t="s">
        <v>512</v>
      </c>
    </row>
    <row r="343" spans="1:65" s="2" customFormat="1" ht="11.25">
      <c r="A343" s="36"/>
      <c r="B343" s="37"/>
      <c r="C343" s="38"/>
      <c r="D343" s="188" t="s">
        <v>131</v>
      </c>
      <c r="E343" s="38"/>
      <c r="F343" s="189" t="s">
        <v>513</v>
      </c>
      <c r="G343" s="38"/>
      <c r="H343" s="38"/>
      <c r="I343" s="190"/>
      <c r="J343" s="38"/>
      <c r="K343" s="38"/>
      <c r="L343" s="41"/>
      <c r="M343" s="191"/>
      <c r="N343" s="192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131</v>
      </c>
      <c r="AU343" s="19" t="s">
        <v>141</v>
      </c>
    </row>
    <row r="344" spans="1:65" s="14" customFormat="1" ht="11.25">
      <c r="B344" s="204"/>
      <c r="C344" s="205"/>
      <c r="D344" s="195" t="s">
        <v>133</v>
      </c>
      <c r="E344" s="206" t="s">
        <v>19</v>
      </c>
      <c r="F344" s="207" t="s">
        <v>514</v>
      </c>
      <c r="G344" s="205"/>
      <c r="H344" s="208">
        <v>9.74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133</v>
      </c>
      <c r="AU344" s="214" t="s">
        <v>141</v>
      </c>
      <c r="AV344" s="14" t="s">
        <v>85</v>
      </c>
      <c r="AW344" s="14" t="s">
        <v>37</v>
      </c>
      <c r="AX344" s="14" t="s">
        <v>75</v>
      </c>
      <c r="AY344" s="214" t="s">
        <v>122</v>
      </c>
    </row>
    <row r="345" spans="1:65" s="14" customFormat="1" ht="11.25">
      <c r="B345" s="204"/>
      <c r="C345" s="205"/>
      <c r="D345" s="195" t="s">
        <v>133</v>
      </c>
      <c r="E345" s="206" t="s">
        <v>19</v>
      </c>
      <c r="F345" s="207" t="s">
        <v>515</v>
      </c>
      <c r="G345" s="205"/>
      <c r="H345" s="208">
        <v>94.864000000000004</v>
      </c>
      <c r="I345" s="209"/>
      <c r="J345" s="205"/>
      <c r="K345" s="205"/>
      <c r="L345" s="210"/>
      <c r="M345" s="211"/>
      <c r="N345" s="212"/>
      <c r="O345" s="212"/>
      <c r="P345" s="212"/>
      <c r="Q345" s="212"/>
      <c r="R345" s="212"/>
      <c r="S345" s="212"/>
      <c r="T345" s="213"/>
      <c r="AT345" s="214" t="s">
        <v>133</v>
      </c>
      <c r="AU345" s="214" t="s">
        <v>141</v>
      </c>
      <c r="AV345" s="14" t="s">
        <v>85</v>
      </c>
      <c r="AW345" s="14" t="s">
        <v>37</v>
      </c>
      <c r="AX345" s="14" t="s">
        <v>75</v>
      </c>
      <c r="AY345" s="214" t="s">
        <v>122</v>
      </c>
    </row>
    <row r="346" spans="1:65" s="16" customFormat="1" ht="11.25">
      <c r="B346" s="226"/>
      <c r="C346" s="227"/>
      <c r="D346" s="195" t="s">
        <v>133</v>
      </c>
      <c r="E346" s="228" t="s">
        <v>19</v>
      </c>
      <c r="F346" s="229" t="s">
        <v>160</v>
      </c>
      <c r="G346" s="227"/>
      <c r="H346" s="230">
        <v>104.604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133</v>
      </c>
      <c r="AU346" s="236" t="s">
        <v>141</v>
      </c>
      <c r="AV346" s="16" t="s">
        <v>129</v>
      </c>
      <c r="AW346" s="16" t="s">
        <v>37</v>
      </c>
      <c r="AX346" s="16" t="s">
        <v>83</v>
      </c>
      <c r="AY346" s="236" t="s">
        <v>122</v>
      </c>
    </row>
    <row r="347" spans="1:65" s="2" customFormat="1" ht="24.2" customHeight="1">
      <c r="A347" s="36"/>
      <c r="B347" s="37"/>
      <c r="C347" s="175" t="s">
        <v>516</v>
      </c>
      <c r="D347" s="175" t="s">
        <v>124</v>
      </c>
      <c r="E347" s="176" t="s">
        <v>517</v>
      </c>
      <c r="F347" s="177" t="s">
        <v>518</v>
      </c>
      <c r="G347" s="178" t="s">
        <v>217</v>
      </c>
      <c r="H347" s="179">
        <v>1359.8520000000001</v>
      </c>
      <c r="I347" s="180"/>
      <c r="J347" s="181">
        <f>ROUND(I347*H347,2)</f>
        <v>0</v>
      </c>
      <c r="K347" s="177" t="s">
        <v>128</v>
      </c>
      <c r="L347" s="41"/>
      <c r="M347" s="182" t="s">
        <v>19</v>
      </c>
      <c r="N347" s="183" t="s">
        <v>46</v>
      </c>
      <c r="O347" s="66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86" t="s">
        <v>129</v>
      </c>
      <c r="AT347" s="186" t="s">
        <v>124</v>
      </c>
      <c r="AU347" s="186" t="s">
        <v>141</v>
      </c>
      <c r="AY347" s="19" t="s">
        <v>122</v>
      </c>
      <c r="BE347" s="187">
        <f>IF(N347="základní",J347,0)</f>
        <v>0</v>
      </c>
      <c r="BF347" s="187">
        <f>IF(N347="snížená",J347,0)</f>
        <v>0</v>
      </c>
      <c r="BG347" s="187">
        <f>IF(N347="zákl. přenesená",J347,0)</f>
        <v>0</v>
      </c>
      <c r="BH347" s="187">
        <f>IF(N347="sníž. přenesená",J347,0)</f>
        <v>0</v>
      </c>
      <c r="BI347" s="187">
        <f>IF(N347="nulová",J347,0)</f>
        <v>0</v>
      </c>
      <c r="BJ347" s="19" t="s">
        <v>83</v>
      </c>
      <c r="BK347" s="187">
        <f>ROUND(I347*H347,2)</f>
        <v>0</v>
      </c>
      <c r="BL347" s="19" t="s">
        <v>129</v>
      </c>
      <c r="BM347" s="186" t="s">
        <v>519</v>
      </c>
    </row>
    <row r="348" spans="1:65" s="2" customFormat="1" ht="11.25">
      <c r="A348" s="36"/>
      <c r="B348" s="37"/>
      <c r="C348" s="38"/>
      <c r="D348" s="188" t="s">
        <v>131</v>
      </c>
      <c r="E348" s="38"/>
      <c r="F348" s="189" t="s">
        <v>520</v>
      </c>
      <c r="G348" s="38"/>
      <c r="H348" s="38"/>
      <c r="I348" s="190"/>
      <c r="J348" s="38"/>
      <c r="K348" s="38"/>
      <c r="L348" s="41"/>
      <c r="M348" s="191"/>
      <c r="N348" s="192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131</v>
      </c>
      <c r="AU348" s="19" t="s">
        <v>141</v>
      </c>
    </row>
    <row r="349" spans="1:65" s="13" customFormat="1" ht="11.25">
      <c r="B349" s="193"/>
      <c r="C349" s="194"/>
      <c r="D349" s="195" t="s">
        <v>133</v>
      </c>
      <c r="E349" s="196" t="s">
        <v>19</v>
      </c>
      <c r="F349" s="197" t="s">
        <v>521</v>
      </c>
      <c r="G349" s="194"/>
      <c r="H349" s="196" t="s">
        <v>19</v>
      </c>
      <c r="I349" s="198"/>
      <c r="J349" s="194"/>
      <c r="K349" s="194"/>
      <c r="L349" s="199"/>
      <c r="M349" s="200"/>
      <c r="N349" s="201"/>
      <c r="O349" s="201"/>
      <c r="P349" s="201"/>
      <c r="Q349" s="201"/>
      <c r="R349" s="201"/>
      <c r="S349" s="201"/>
      <c r="T349" s="202"/>
      <c r="AT349" s="203" t="s">
        <v>133</v>
      </c>
      <c r="AU349" s="203" t="s">
        <v>141</v>
      </c>
      <c r="AV349" s="13" t="s">
        <v>83</v>
      </c>
      <c r="AW349" s="13" t="s">
        <v>37</v>
      </c>
      <c r="AX349" s="13" t="s">
        <v>75</v>
      </c>
      <c r="AY349" s="203" t="s">
        <v>122</v>
      </c>
    </row>
    <row r="350" spans="1:65" s="14" customFormat="1" ht="11.25">
      <c r="B350" s="204"/>
      <c r="C350" s="205"/>
      <c r="D350" s="195" t="s">
        <v>133</v>
      </c>
      <c r="E350" s="206" t="s">
        <v>19</v>
      </c>
      <c r="F350" s="207" t="s">
        <v>522</v>
      </c>
      <c r="G350" s="205"/>
      <c r="H350" s="208">
        <v>126.62</v>
      </c>
      <c r="I350" s="209"/>
      <c r="J350" s="205"/>
      <c r="K350" s="205"/>
      <c r="L350" s="210"/>
      <c r="M350" s="211"/>
      <c r="N350" s="212"/>
      <c r="O350" s="212"/>
      <c r="P350" s="212"/>
      <c r="Q350" s="212"/>
      <c r="R350" s="212"/>
      <c r="S350" s="212"/>
      <c r="T350" s="213"/>
      <c r="AT350" s="214" t="s">
        <v>133</v>
      </c>
      <c r="AU350" s="214" t="s">
        <v>141</v>
      </c>
      <c r="AV350" s="14" t="s">
        <v>85</v>
      </c>
      <c r="AW350" s="14" t="s">
        <v>37</v>
      </c>
      <c r="AX350" s="14" t="s">
        <v>75</v>
      </c>
      <c r="AY350" s="214" t="s">
        <v>122</v>
      </c>
    </row>
    <row r="351" spans="1:65" s="14" customFormat="1" ht="11.25">
      <c r="B351" s="204"/>
      <c r="C351" s="205"/>
      <c r="D351" s="195" t="s">
        <v>133</v>
      </c>
      <c r="E351" s="206" t="s">
        <v>19</v>
      </c>
      <c r="F351" s="207" t="s">
        <v>523</v>
      </c>
      <c r="G351" s="205"/>
      <c r="H351" s="208">
        <v>1233.232</v>
      </c>
      <c r="I351" s="209"/>
      <c r="J351" s="205"/>
      <c r="K351" s="205"/>
      <c r="L351" s="210"/>
      <c r="M351" s="211"/>
      <c r="N351" s="212"/>
      <c r="O351" s="212"/>
      <c r="P351" s="212"/>
      <c r="Q351" s="212"/>
      <c r="R351" s="212"/>
      <c r="S351" s="212"/>
      <c r="T351" s="213"/>
      <c r="AT351" s="214" t="s">
        <v>133</v>
      </c>
      <c r="AU351" s="214" t="s">
        <v>141</v>
      </c>
      <c r="AV351" s="14" t="s">
        <v>85</v>
      </c>
      <c r="AW351" s="14" t="s">
        <v>37</v>
      </c>
      <c r="AX351" s="14" t="s">
        <v>75</v>
      </c>
      <c r="AY351" s="214" t="s">
        <v>122</v>
      </c>
    </row>
    <row r="352" spans="1:65" s="16" customFormat="1" ht="11.25">
      <c r="B352" s="226"/>
      <c r="C352" s="227"/>
      <c r="D352" s="195" t="s">
        <v>133</v>
      </c>
      <c r="E352" s="228" t="s">
        <v>19</v>
      </c>
      <c r="F352" s="229" t="s">
        <v>160</v>
      </c>
      <c r="G352" s="227"/>
      <c r="H352" s="230">
        <v>1359.8519999999999</v>
      </c>
      <c r="I352" s="231"/>
      <c r="J352" s="227"/>
      <c r="K352" s="227"/>
      <c r="L352" s="232"/>
      <c r="M352" s="233"/>
      <c r="N352" s="234"/>
      <c r="O352" s="234"/>
      <c r="P352" s="234"/>
      <c r="Q352" s="234"/>
      <c r="R352" s="234"/>
      <c r="S352" s="234"/>
      <c r="T352" s="235"/>
      <c r="AT352" s="236" t="s">
        <v>133</v>
      </c>
      <c r="AU352" s="236" t="s">
        <v>141</v>
      </c>
      <c r="AV352" s="16" t="s">
        <v>129</v>
      </c>
      <c r="AW352" s="16" t="s">
        <v>37</v>
      </c>
      <c r="AX352" s="16" t="s">
        <v>83</v>
      </c>
      <c r="AY352" s="236" t="s">
        <v>122</v>
      </c>
    </row>
    <row r="353" spans="1:65" s="2" customFormat="1" ht="24.2" customHeight="1">
      <c r="A353" s="36"/>
      <c r="B353" s="37"/>
      <c r="C353" s="175" t="s">
        <v>524</v>
      </c>
      <c r="D353" s="175" t="s">
        <v>124</v>
      </c>
      <c r="E353" s="176" t="s">
        <v>525</v>
      </c>
      <c r="F353" s="177" t="s">
        <v>526</v>
      </c>
      <c r="G353" s="178" t="s">
        <v>217</v>
      </c>
      <c r="H353" s="179">
        <v>776.36</v>
      </c>
      <c r="I353" s="180"/>
      <c r="J353" s="181">
        <f>ROUND(I353*H353,2)</f>
        <v>0</v>
      </c>
      <c r="K353" s="177" t="s">
        <v>128</v>
      </c>
      <c r="L353" s="41"/>
      <c r="M353" s="182" t="s">
        <v>19</v>
      </c>
      <c r="N353" s="183" t="s">
        <v>46</v>
      </c>
      <c r="O353" s="66"/>
      <c r="P353" s="184">
        <f>O353*H353</f>
        <v>0</v>
      </c>
      <c r="Q353" s="184">
        <v>0</v>
      </c>
      <c r="R353" s="184">
        <f>Q353*H353</f>
        <v>0</v>
      </c>
      <c r="S353" s="184">
        <v>0</v>
      </c>
      <c r="T353" s="185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86" t="s">
        <v>129</v>
      </c>
      <c r="AT353" s="186" t="s">
        <v>124</v>
      </c>
      <c r="AU353" s="186" t="s">
        <v>141</v>
      </c>
      <c r="AY353" s="19" t="s">
        <v>122</v>
      </c>
      <c r="BE353" s="187">
        <f>IF(N353="základní",J353,0)</f>
        <v>0</v>
      </c>
      <c r="BF353" s="187">
        <f>IF(N353="snížená",J353,0)</f>
        <v>0</v>
      </c>
      <c r="BG353" s="187">
        <f>IF(N353="zákl. přenesená",J353,0)</f>
        <v>0</v>
      </c>
      <c r="BH353" s="187">
        <f>IF(N353="sníž. přenesená",J353,0)</f>
        <v>0</v>
      </c>
      <c r="BI353" s="187">
        <f>IF(N353="nulová",J353,0)</f>
        <v>0</v>
      </c>
      <c r="BJ353" s="19" t="s">
        <v>83</v>
      </c>
      <c r="BK353" s="187">
        <f>ROUND(I353*H353,2)</f>
        <v>0</v>
      </c>
      <c r="BL353" s="19" t="s">
        <v>129</v>
      </c>
      <c r="BM353" s="186" t="s">
        <v>527</v>
      </c>
    </row>
    <row r="354" spans="1:65" s="2" customFormat="1" ht="11.25">
      <c r="A354" s="36"/>
      <c r="B354" s="37"/>
      <c r="C354" s="38"/>
      <c r="D354" s="188" t="s">
        <v>131</v>
      </c>
      <c r="E354" s="38"/>
      <c r="F354" s="189" t="s">
        <v>528</v>
      </c>
      <c r="G354" s="38"/>
      <c r="H354" s="38"/>
      <c r="I354" s="190"/>
      <c r="J354" s="38"/>
      <c r="K354" s="38"/>
      <c r="L354" s="41"/>
      <c r="M354" s="191"/>
      <c r="N354" s="192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131</v>
      </c>
      <c r="AU354" s="19" t="s">
        <v>141</v>
      </c>
    </row>
    <row r="355" spans="1:65" s="14" customFormat="1" ht="11.25">
      <c r="B355" s="204"/>
      <c r="C355" s="205"/>
      <c r="D355" s="195" t="s">
        <v>133</v>
      </c>
      <c r="E355" s="206" t="s">
        <v>19</v>
      </c>
      <c r="F355" s="207" t="s">
        <v>529</v>
      </c>
      <c r="G355" s="205"/>
      <c r="H355" s="208">
        <v>776.36</v>
      </c>
      <c r="I355" s="209"/>
      <c r="J355" s="205"/>
      <c r="K355" s="205"/>
      <c r="L355" s="210"/>
      <c r="M355" s="211"/>
      <c r="N355" s="212"/>
      <c r="O355" s="212"/>
      <c r="P355" s="212"/>
      <c r="Q355" s="212"/>
      <c r="R355" s="212"/>
      <c r="S355" s="212"/>
      <c r="T355" s="213"/>
      <c r="AT355" s="214" t="s">
        <v>133</v>
      </c>
      <c r="AU355" s="214" t="s">
        <v>141</v>
      </c>
      <c r="AV355" s="14" t="s">
        <v>85</v>
      </c>
      <c r="AW355" s="14" t="s">
        <v>37</v>
      </c>
      <c r="AX355" s="14" t="s">
        <v>83</v>
      </c>
      <c r="AY355" s="214" t="s">
        <v>122</v>
      </c>
    </row>
    <row r="356" spans="1:65" s="2" customFormat="1" ht="24.2" customHeight="1">
      <c r="A356" s="36"/>
      <c r="B356" s="37"/>
      <c r="C356" s="175" t="s">
        <v>530</v>
      </c>
      <c r="D356" s="175" t="s">
        <v>124</v>
      </c>
      <c r="E356" s="176" t="s">
        <v>531</v>
      </c>
      <c r="F356" s="177" t="s">
        <v>518</v>
      </c>
      <c r="G356" s="178" t="s">
        <v>217</v>
      </c>
      <c r="H356" s="179">
        <v>10092.68</v>
      </c>
      <c r="I356" s="180"/>
      <c r="J356" s="181">
        <f>ROUND(I356*H356,2)</f>
        <v>0</v>
      </c>
      <c r="K356" s="177" t="s">
        <v>128</v>
      </c>
      <c r="L356" s="41"/>
      <c r="M356" s="182" t="s">
        <v>19</v>
      </c>
      <c r="N356" s="183" t="s">
        <v>46</v>
      </c>
      <c r="O356" s="66"/>
      <c r="P356" s="184">
        <f>O356*H356</f>
        <v>0</v>
      </c>
      <c r="Q356" s="184">
        <v>0</v>
      </c>
      <c r="R356" s="184">
        <f>Q356*H356</f>
        <v>0</v>
      </c>
      <c r="S356" s="184">
        <v>0</v>
      </c>
      <c r="T356" s="185">
        <f>S356*H356</f>
        <v>0</v>
      </c>
      <c r="U356" s="36"/>
      <c r="V356" s="36"/>
      <c r="W356" s="36"/>
      <c r="X356" s="36"/>
      <c r="Y356" s="36"/>
      <c r="Z356" s="36"/>
      <c r="AA356" s="36"/>
      <c r="AB356" s="36"/>
      <c r="AC356" s="36"/>
      <c r="AD356" s="36"/>
      <c r="AE356" s="36"/>
      <c r="AR356" s="186" t="s">
        <v>129</v>
      </c>
      <c r="AT356" s="186" t="s">
        <v>124</v>
      </c>
      <c r="AU356" s="186" t="s">
        <v>141</v>
      </c>
      <c r="AY356" s="19" t="s">
        <v>122</v>
      </c>
      <c r="BE356" s="187">
        <f>IF(N356="základní",J356,0)</f>
        <v>0</v>
      </c>
      <c r="BF356" s="187">
        <f>IF(N356="snížená",J356,0)</f>
        <v>0</v>
      </c>
      <c r="BG356" s="187">
        <f>IF(N356="zákl. přenesená",J356,0)</f>
        <v>0</v>
      </c>
      <c r="BH356" s="187">
        <f>IF(N356="sníž. přenesená",J356,0)</f>
        <v>0</v>
      </c>
      <c r="BI356" s="187">
        <f>IF(N356="nulová",J356,0)</f>
        <v>0</v>
      </c>
      <c r="BJ356" s="19" t="s">
        <v>83</v>
      </c>
      <c r="BK356" s="187">
        <f>ROUND(I356*H356,2)</f>
        <v>0</v>
      </c>
      <c r="BL356" s="19" t="s">
        <v>129</v>
      </c>
      <c r="BM356" s="186" t="s">
        <v>532</v>
      </c>
    </row>
    <row r="357" spans="1:65" s="2" customFormat="1" ht="11.25">
      <c r="A357" s="36"/>
      <c r="B357" s="37"/>
      <c r="C357" s="38"/>
      <c r="D357" s="188" t="s">
        <v>131</v>
      </c>
      <c r="E357" s="38"/>
      <c r="F357" s="189" t="s">
        <v>533</v>
      </c>
      <c r="G357" s="38"/>
      <c r="H357" s="38"/>
      <c r="I357" s="190"/>
      <c r="J357" s="38"/>
      <c r="K357" s="38"/>
      <c r="L357" s="41"/>
      <c r="M357" s="191"/>
      <c r="N357" s="192"/>
      <c r="O357" s="66"/>
      <c r="P357" s="66"/>
      <c r="Q357" s="66"/>
      <c r="R357" s="66"/>
      <c r="S357" s="66"/>
      <c r="T357" s="67"/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T357" s="19" t="s">
        <v>131</v>
      </c>
      <c r="AU357" s="19" t="s">
        <v>141</v>
      </c>
    </row>
    <row r="358" spans="1:65" s="14" customFormat="1" ht="11.25">
      <c r="B358" s="204"/>
      <c r="C358" s="205"/>
      <c r="D358" s="195" t="s">
        <v>133</v>
      </c>
      <c r="E358" s="206" t="s">
        <v>19</v>
      </c>
      <c r="F358" s="207" t="s">
        <v>534</v>
      </c>
      <c r="G358" s="205"/>
      <c r="H358" s="208">
        <v>10092.68</v>
      </c>
      <c r="I358" s="209"/>
      <c r="J358" s="205"/>
      <c r="K358" s="205"/>
      <c r="L358" s="210"/>
      <c r="M358" s="211"/>
      <c r="N358" s="212"/>
      <c r="O358" s="212"/>
      <c r="P358" s="212"/>
      <c r="Q358" s="212"/>
      <c r="R358" s="212"/>
      <c r="S358" s="212"/>
      <c r="T358" s="213"/>
      <c r="AT358" s="214" t="s">
        <v>133</v>
      </c>
      <c r="AU358" s="214" t="s">
        <v>141</v>
      </c>
      <c r="AV358" s="14" t="s">
        <v>85</v>
      </c>
      <c r="AW358" s="14" t="s">
        <v>37</v>
      </c>
      <c r="AX358" s="14" t="s">
        <v>83</v>
      </c>
      <c r="AY358" s="214" t="s">
        <v>122</v>
      </c>
    </row>
    <row r="359" spans="1:65" s="2" customFormat="1" ht="16.5" customHeight="1">
      <c r="A359" s="36"/>
      <c r="B359" s="37"/>
      <c r="C359" s="175" t="s">
        <v>535</v>
      </c>
      <c r="D359" s="175" t="s">
        <v>124</v>
      </c>
      <c r="E359" s="176" t="s">
        <v>536</v>
      </c>
      <c r="F359" s="177" t="s">
        <v>537</v>
      </c>
      <c r="G359" s="178" t="s">
        <v>217</v>
      </c>
      <c r="H359" s="179">
        <v>880.96400000000006</v>
      </c>
      <c r="I359" s="180"/>
      <c r="J359" s="181">
        <f>ROUND(I359*H359,2)</f>
        <v>0</v>
      </c>
      <c r="K359" s="177" t="s">
        <v>128</v>
      </c>
      <c r="L359" s="41"/>
      <c r="M359" s="182" t="s">
        <v>19</v>
      </c>
      <c r="N359" s="183" t="s">
        <v>46</v>
      </c>
      <c r="O359" s="66"/>
      <c r="P359" s="184">
        <f>O359*H359</f>
        <v>0</v>
      </c>
      <c r="Q359" s="184">
        <v>0</v>
      </c>
      <c r="R359" s="184">
        <f>Q359*H359</f>
        <v>0</v>
      </c>
      <c r="S359" s="184">
        <v>0</v>
      </c>
      <c r="T359" s="185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86" t="s">
        <v>129</v>
      </c>
      <c r="AT359" s="186" t="s">
        <v>124</v>
      </c>
      <c r="AU359" s="186" t="s">
        <v>141</v>
      </c>
      <c r="AY359" s="19" t="s">
        <v>122</v>
      </c>
      <c r="BE359" s="187">
        <f>IF(N359="základní",J359,0)</f>
        <v>0</v>
      </c>
      <c r="BF359" s="187">
        <f>IF(N359="snížená",J359,0)</f>
        <v>0</v>
      </c>
      <c r="BG359" s="187">
        <f>IF(N359="zákl. přenesená",J359,0)</f>
        <v>0</v>
      </c>
      <c r="BH359" s="187">
        <f>IF(N359="sníž. přenesená",J359,0)</f>
        <v>0</v>
      </c>
      <c r="BI359" s="187">
        <f>IF(N359="nulová",J359,0)</f>
        <v>0</v>
      </c>
      <c r="BJ359" s="19" t="s">
        <v>83</v>
      </c>
      <c r="BK359" s="187">
        <f>ROUND(I359*H359,2)</f>
        <v>0</v>
      </c>
      <c r="BL359" s="19" t="s">
        <v>129</v>
      </c>
      <c r="BM359" s="186" t="s">
        <v>538</v>
      </c>
    </row>
    <row r="360" spans="1:65" s="2" customFormat="1" ht="11.25">
      <c r="A360" s="36"/>
      <c r="B360" s="37"/>
      <c r="C360" s="38"/>
      <c r="D360" s="188" t="s">
        <v>131</v>
      </c>
      <c r="E360" s="38"/>
      <c r="F360" s="189" t="s">
        <v>539</v>
      </c>
      <c r="G360" s="38"/>
      <c r="H360" s="38"/>
      <c r="I360" s="190"/>
      <c r="J360" s="38"/>
      <c r="K360" s="38"/>
      <c r="L360" s="41"/>
      <c r="M360" s="191"/>
      <c r="N360" s="192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131</v>
      </c>
      <c r="AU360" s="19" t="s">
        <v>141</v>
      </c>
    </row>
    <row r="361" spans="1:65" s="14" customFormat="1" ht="11.25">
      <c r="B361" s="204"/>
      <c r="C361" s="205"/>
      <c r="D361" s="195" t="s">
        <v>133</v>
      </c>
      <c r="E361" s="206" t="s">
        <v>19</v>
      </c>
      <c r="F361" s="207" t="s">
        <v>540</v>
      </c>
      <c r="G361" s="205"/>
      <c r="H361" s="208">
        <v>104.604</v>
      </c>
      <c r="I361" s="209"/>
      <c r="J361" s="205"/>
      <c r="K361" s="205"/>
      <c r="L361" s="210"/>
      <c r="M361" s="211"/>
      <c r="N361" s="212"/>
      <c r="O361" s="212"/>
      <c r="P361" s="212"/>
      <c r="Q361" s="212"/>
      <c r="R361" s="212"/>
      <c r="S361" s="212"/>
      <c r="T361" s="213"/>
      <c r="AT361" s="214" t="s">
        <v>133</v>
      </c>
      <c r="AU361" s="214" t="s">
        <v>141</v>
      </c>
      <c r="AV361" s="14" t="s">
        <v>85</v>
      </c>
      <c r="AW361" s="14" t="s">
        <v>37</v>
      </c>
      <c r="AX361" s="14" t="s">
        <v>75</v>
      </c>
      <c r="AY361" s="214" t="s">
        <v>122</v>
      </c>
    </row>
    <row r="362" spans="1:65" s="14" customFormat="1" ht="11.25">
      <c r="B362" s="204"/>
      <c r="C362" s="205"/>
      <c r="D362" s="195" t="s">
        <v>133</v>
      </c>
      <c r="E362" s="206" t="s">
        <v>19</v>
      </c>
      <c r="F362" s="207" t="s">
        <v>541</v>
      </c>
      <c r="G362" s="205"/>
      <c r="H362" s="208">
        <v>776.36</v>
      </c>
      <c r="I362" s="209"/>
      <c r="J362" s="205"/>
      <c r="K362" s="205"/>
      <c r="L362" s="210"/>
      <c r="M362" s="211"/>
      <c r="N362" s="212"/>
      <c r="O362" s="212"/>
      <c r="P362" s="212"/>
      <c r="Q362" s="212"/>
      <c r="R362" s="212"/>
      <c r="S362" s="212"/>
      <c r="T362" s="213"/>
      <c r="AT362" s="214" t="s">
        <v>133</v>
      </c>
      <c r="AU362" s="214" t="s">
        <v>141</v>
      </c>
      <c r="AV362" s="14" t="s">
        <v>85</v>
      </c>
      <c r="AW362" s="14" t="s">
        <v>37</v>
      </c>
      <c r="AX362" s="14" t="s">
        <v>75</v>
      </c>
      <c r="AY362" s="214" t="s">
        <v>122</v>
      </c>
    </row>
    <row r="363" spans="1:65" s="16" customFormat="1" ht="11.25">
      <c r="B363" s="226"/>
      <c r="C363" s="227"/>
      <c r="D363" s="195" t="s">
        <v>133</v>
      </c>
      <c r="E363" s="228" t="s">
        <v>19</v>
      </c>
      <c r="F363" s="229" t="s">
        <v>160</v>
      </c>
      <c r="G363" s="227"/>
      <c r="H363" s="230">
        <v>880.96400000000006</v>
      </c>
      <c r="I363" s="231"/>
      <c r="J363" s="227"/>
      <c r="K363" s="227"/>
      <c r="L363" s="232"/>
      <c r="M363" s="233"/>
      <c r="N363" s="234"/>
      <c r="O363" s="234"/>
      <c r="P363" s="234"/>
      <c r="Q363" s="234"/>
      <c r="R363" s="234"/>
      <c r="S363" s="234"/>
      <c r="T363" s="235"/>
      <c r="AT363" s="236" t="s">
        <v>133</v>
      </c>
      <c r="AU363" s="236" t="s">
        <v>141</v>
      </c>
      <c r="AV363" s="16" t="s">
        <v>129</v>
      </c>
      <c r="AW363" s="16" t="s">
        <v>37</v>
      </c>
      <c r="AX363" s="16" t="s">
        <v>83</v>
      </c>
      <c r="AY363" s="236" t="s">
        <v>122</v>
      </c>
    </row>
    <row r="364" spans="1:65" s="2" customFormat="1" ht="24.2" customHeight="1">
      <c r="A364" s="36"/>
      <c r="B364" s="37"/>
      <c r="C364" s="175" t="s">
        <v>542</v>
      </c>
      <c r="D364" s="175" t="s">
        <v>124</v>
      </c>
      <c r="E364" s="176" t="s">
        <v>543</v>
      </c>
      <c r="F364" s="177" t="s">
        <v>544</v>
      </c>
      <c r="G364" s="178" t="s">
        <v>217</v>
      </c>
      <c r="H364" s="179">
        <v>435.90199999999999</v>
      </c>
      <c r="I364" s="180"/>
      <c r="J364" s="181">
        <f>ROUND(I364*H364,2)</f>
        <v>0</v>
      </c>
      <c r="K364" s="177" t="s">
        <v>128</v>
      </c>
      <c r="L364" s="41"/>
      <c r="M364" s="182" t="s">
        <v>19</v>
      </c>
      <c r="N364" s="183" t="s">
        <v>46</v>
      </c>
      <c r="O364" s="66"/>
      <c r="P364" s="184">
        <f>O364*H364</f>
        <v>0</v>
      </c>
      <c r="Q364" s="184">
        <v>0</v>
      </c>
      <c r="R364" s="184">
        <f>Q364*H364</f>
        <v>0</v>
      </c>
      <c r="S364" s="184">
        <v>0</v>
      </c>
      <c r="T364" s="185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186" t="s">
        <v>129</v>
      </c>
      <c r="AT364" s="186" t="s">
        <v>124</v>
      </c>
      <c r="AU364" s="186" t="s">
        <v>141</v>
      </c>
      <c r="AY364" s="19" t="s">
        <v>122</v>
      </c>
      <c r="BE364" s="187">
        <f>IF(N364="základní",J364,0)</f>
        <v>0</v>
      </c>
      <c r="BF364" s="187">
        <f>IF(N364="snížená",J364,0)</f>
        <v>0</v>
      </c>
      <c r="BG364" s="187">
        <f>IF(N364="zákl. přenesená",J364,0)</f>
        <v>0</v>
      </c>
      <c r="BH364" s="187">
        <f>IF(N364="sníž. přenesená",J364,0)</f>
        <v>0</v>
      </c>
      <c r="BI364" s="187">
        <f>IF(N364="nulová",J364,0)</f>
        <v>0</v>
      </c>
      <c r="BJ364" s="19" t="s">
        <v>83</v>
      </c>
      <c r="BK364" s="187">
        <f>ROUND(I364*H364,2)</f>
        <v>0</v>
      </c>
      <c r="BL364" s="19" t="s">
        <v>129</v>
      </c>
      <c r="BM364" s="186" t="s">
        <v>545</v>
      </c>
    </row>
    <row r="365" spans="1:65" s="2" customFormat="1" ht="11.25">
      <c r="A365" s="36"/>
      <c r="B365" s="37"/>
      <c r="C365" s="38"/>
      <c r="D365" s="188" t="s">
        <v>131</v>
      </c>
      <c r="E365" s="38"/>
      <c r="F365" s="189" t="s">
        <v>546</v>
      </c>
      <c r="G365" s="38"/>
      <c r="H365" s="38"/>
      <c r="I365" s="190"/>
      <c r="J365" s="38"/>
      <c r="K365" s="38"/>
      <c r="L365" s="41"/>
      <c r="M365" s="191"/>
      <c r="N365" s="192"/>
      <c r="O365" s="66"/>
      <c r="P365" s="66"/>
      <c r="Q365" s="66"/>
      <c r="R365" s="66"/>
      <c r="S365" s="66"/>
      <c r="T365" s="67"/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T365" s="19" t="s">
        <v>131</v>
      </c>
      <c r="AU365" s="19" t="s">
        <v>141</v>
      </c>
    </row>
    <row r="366" spans="1:65" s="12" customFormat="1" ht="22.9" customHeight="1">
      <c r="B366" s="159"/>
      <c r="C366" s="160"/>
      <c r="D366" s="161" t="s">
        <v>74</v>
      </c>
      <c r="E366" s="173" t="s">
        <v>547</v>
      </c>
      <c r="F366" s="173" t="s">
        <v>548</v>
      </c>
      <c r="G366" s="160"/>
      <c r="H366" s="160"/>
      <c r="I366" s="163"/>
      <c r="J366" s="174">
        <f>BK366</f>
        <v>0</v>
      </c>
      <c r="K366" s="160"/>
      <c r="L366" s="165"/>
      <c r="M366" s="166"/>
      <c r="N366" s="167"/>
      <c r="O366" s="167"/>
      <c r="P366" s="168">
        <f>SUM(P367:P375)</f>
        <v>0</v>
      </c>
      <c r="Q366" s="167"/>
      <c r="R366" s="168">
        <f>SUM(R367:R375)</f>
        <v>0</v>
      </c>
      <c r="S366" s="167"/>
      <c r="T366" s="169">
        <f>SUM(T367:T375)</f>
        <v>0</v>
      </c>
      <c r="AR366" s="170" t="s">
        <v>83</v>
      </c>
      <c r="AT366" s="171" t="s">
        <v>74</v>
      </c>
      <c r="AU366" s="171" t="s">
        <v>83</v>
      </c>
      <c r="AY366" s="170" t="s">
        <v>122</v>
      </c>
      <c r="BK366" s="172">
        <f>SUM(BK367:BK375)</f>
        <v>0</v>
      </c>
    </row>
    <row r="367" spans="1:65" s="2" customFormat="1" ht="24.2" customHeight="1">
      <c r="A367" s="36"/>
      <c r="B367" s="37"/>
      <c r="C367" s="175" t="s">
        <v>549</v>
      </c>
      <c r="D367" s="175" t="s">
        <v>124</v>
      </c>
      <c r="E367" s="176" t="s">
        <v>550</v>
      </c>
      <c r="F367" s="177" t="s">
        <v>551</v>
      </c>
      <c r="G367" s="178" t="s">
        <v>217</v>
      </c>
      <c r="H367" s="179">
        <v>776.36</v>
      </c>
      <c r="I367" s="180"/>
      <c r="J367" s="181">
        <f>ROUND(I367*H367,2)</f>
        <v>0</v>
      </c>
      <c r="K367" s="177" t="s">
        <v>128</v>
      </c>
      <c r="L367" s="41"/>
      <c r="M367" s="182" t="s">
        <v>19</v>
      </c>
      <c r="N367" s="183" t="s">
        <v>46</v>
      </c>
      <c r="O367" s="66"/>
      <c r="P367" s="184">
        <f>O367*H367</f>
        <v>0</v>
      </c>
      <c r="Q367" s="184">
        <v>0</v>
      </c>
      <c r="R367" s="184">
        <f>Q367*H367</f>
        <v>0</v>
      </c>
      <c r="S367" s="184">
        <v>0</v>
      </c>
      <c r="T367" s="185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86" t="s">
        <v>129</v>
      </c>
      <c r="AT367" s="186" t="s">
        <v>124</v>
      </c>
      <c r="AU367" s="186" t="s">
        <v>85</v>
      </c>
      <c r="AY367" s="19" t="s">
        <v>122</v>
      </c>
      <c r="BE367" s="187">
        <f>IF(N367="základní",J367,0)</f>
        <v>0</v>
      </c>
      <c r="BF367" s="187">
        <f>IF(N367="snížená",J367,0)</f>
        <v>0</v>
      </c>
      <c r="BG367" s="187">
        <f>IF(N367="zákl. přenesená",J367,0)</f>
        <v>0</v>
      </c>
      <c r="BH367" s="187">
        <f>IF(N367="sníž. přenesená",J367,0)</f>
        <v>0</v>
      </c>
      <c r="BI367" s="187">
        <f>IF(N367="nulová",J367,0)</f>
        <v>0</v>
      </c>
      <c r="BJ367" s="19" t="s">
        <v>83</v>
      </c>
      <c r="BK367" s="187">
        <f>ROUND(I367*H367,2)</f>
        <v>0</v>
      </c>
      <c r="BL367" s="19" t="s">
        <v>129</v>
      </c>
      <c r="BM367" s="186" t="s">
        <v>552</v>
      </c>
    </row>
    <row r="368" spans="1:65" s="2" customFormat="1" ht="11.25">
      <c r="A368" s="36"/>
      <c r="B368" s="37"/>
      <c r="C368" s="38"/>
      <c r="D368" s="188" t="s">
        <v>131</v>
      </c>
      <c r="E368" s="38"/>
      <c r="F368" s="189" t="s">
        <v>553</v>
      </c>
      <c r="G368" s="38"/>
      <c r="H368" s="38"/>
      <c r="I368" s="190"/>
      <c r="J368" s="38"/>
      <c r="K368" s="38"/>
      <c r="L368" s="41"/>
      <c r="M368" s="191"/>
      <c r="N368" s="192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131</v>
      </c>
      <c r="AU368" s="19" t="s">
        <v>85</v>
      </c>
    </row>
    <row r="369" spans="1:65" s="14" customFormat="1" ht="11.25">
      <c r="B369" s="204"/>
      <c r="C369" s="205"/>
      <c r="D369" s="195" t="s">
        <v>133</v>
      </c>
      <c r="E369" s="206" t="s">
        <v>19</v>
      </c>
      <c r="F369" s="207" t="s">
        <v>554</v>
      </c>
      <c r="G369" s="205"/>
      <c r="H369" s="208">
        <v>776.36</v>
      </c>
      <c r="I369" s="209"/>
      <c r="J369" s="205"/>
      <c r="K369" s="205"/>
      <c r="L369" s="210"/>
      <c r="M369" s="211"/>
      <c r="N369" s="212"/>
      <c r="O369" s="212"/>
      <c r="P369" s="212"/>
      <c r="Q369" s="212"/>
      <c r="R369" s="212"/>
      <c r="S369" s="212"/>
      <c r="T369" s="213"/>
      <c r="AT369" s="214" t="s">
        <v>133</v>
      </c>
      <c r="AU369" s="214" t="s">
        <v>85</v>
      </c>
      <c r="AV369" s="14" t="s">
        <v>85</v>
      </c>
      <c r="AW369" s="14" t="s">
        <v>37</v>
      </c>
      <c r="AX369" s="14" t="s">
        <v>83</v>
      </c>
      <c r="AY369" s="214" t="s">
        <v>122</v>
      </c>
    </row>
    <row r="370" spans="1:65" s="2" customFormat="1" ht="24.2" customHeight="1">
      <c r="A370" s="36"/>
      <c r="B370" s="37"/>
      <c r="C370" s="175" t="s">
        <v>555</v>
      </c>
      <c r="D370" s="175" t="s">
        <v>124</v>
      </c>
      <c r="E370" s="176" t="s">
        <v>556</v>
      </c>
      <c r="F370" s="177" t="s">
        <v>216</v>
      </c>
      <c r="G370" s="178" t="s">
        <v>217</v>
      </c>
      <c r="H370" s="179">
        <v>9.74</v>
      </c>
      <c r="I370" s="180"/>
      <c r="J370" s="181">
        <f>ROUND(I370*H370,2)</f>
        <v>0</v>
      </c>
      <c r="K370" s="177" t="s">
        <v>128</v>
      </c>
      <c r="L370" s="41"/>
      <c r="M370" s="182" t="s">
        <v>19</v>
      </c>
      <c r="N370" s="183" t="s">
        <v>46</v>
      </c>
      <c r="O370" s="66"/>
      <c r="P370" s="184">
        <f>O370*H370</f>
        <v>0</v>
      </c>
      <c r="Q370" s="184">
        <v>0</v>
      </c>
      <c r="R370" s="184">
        <f>Q370*H370</f>
        <v>0</v>
      </c>
      <c r="S370" s="184">
        <v>0</v>
      </c>
      <c r="T370" s="185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186" t="s">
        <v>129</v>
      </c>
      <c r="AT370" s="186" t="s">
        <v>124</v>
      </c>
      <c r="AU370" s="186" t="s">
        <v>85</v>
      </c>
      <c r="AY370" s="19" t="s">
        <v>122</v>
      </c>
      <c r="BE370" s="187">
        <f>IF(N370="základní",J370,0)</f>
        <v>0</v>
      </c>
      <c r="BF370" s="187">
        <f>IF(N370="snížená",J370,0)</f>
        <v>0</v>
      </c>
      <c r="BG370" s="187">
        <f>IF(N370="zákl. přenesená",J370,0)</f>
        <v>0</v>
      </c>
      <c r="BH370" s="187">
        <f>IF(N370="sníž. přenesená",J370,0)</f>
        <v>0</v>
      </c>
      <c r="BI370" s="187">
        <f>IF(N370="nulová",J370,0)</f>
        <v>0</v>
      </c>
      <c r="BJ370" s="19" t="s">
        <v>83</v>
      </c>
      <c r="BK370" s="187">
        <f>ROUND(I370*H370,2)</f>
        <v>0</v>
      </c>
      <c r="BL370" s="19" t="s">
        <v>129</v>
      </c>
      <c r="BM370" s="186" t="s">
        <v>557</v>
      </c>
    </row>
    <row r="371" spans="1:65" s="2" customFormat="1" ht="11.25">
      <c r="A371" s="36"/>
      <c r="B371" s="37"/>
      <c r="C371" s="38"/>
      <c r="D371" s="188" t="s">
        <v>131</v>
      </c>
      <c r="E371" s="38"/>
      <c r="F371" s="189" t="s">
        <v>558</v>
      </c>
      <c r="G371" s="38"/>
      <c r="H371" s="38"/>
      <c r="I371" s="190"/>
      <c r="J371" s="38"/>
      <c r="K371" s="38"/>
      <c r="L371" s="41"/>
      <c r="M371" s="191"/>
      <c r="N371" s="192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131</v>
      </c>
      <c r="AU371" s="19" t="s">
        <v>85</v>
      </c>
    </row>
    <row r="372" spans="1:65" s="14" customFormat="1" ht="11.25">
      <c r="B372" s="204"/>
      <c r="C372" s="205"/>
      <c r="D372" s="195" t="s">
        <v>133</v>
      </c>
      <c r="E372" s="206" t="s">
        <v>19</v>
      </c>
      <c r="F372" s="207" t="s">
        <v>514</v>
      </c>
      <c r="G372" s="205"/>
      <c r="H372" s="208">
        <v>9.74</v>
      </c>
      <c r="I372" s="209"/>
      <c r="J372" s="205"/>
      <c r="K372" s="205"/>
      <c r="L372" s="210"/>
      <c r="M372" s="211"/>
      <c r="N372" s="212"/>
      <c r="O372" s="212"/>
      <c r="P372" s="212"/>
      <c r="Q372" s="212"/>
      <c r="R372" s="212"/>
      <c r="S372" s="212"/>
      <c r="T372" s="213"/>
      <c r="AT372" s="214" t="s">
        <v>133</v>
      </c>
      <c r="AU372" s="214" t="s">
        <v>85</v>
      </c>
      <c r="AV372" s="14" t="s">
        <v>85</v>
      </c>
      <c r="AW372" s="14" t="s">
        <v>37</v>
      </c>
      <c r="AX372" s="14" t="s">
        <v>83</v>
      </c>
      <c r="AY372" s="214" t="s">
        <v>122</v>
      </c>
    </row>
    <row r="373" spans="1:65" s="2" customFormat="1" ht="24.2" customHeight="1">
      <c r="A373" s="36"/>
      <c r="B373" s="37"/>
      <c r="C373" s="175" t="s">
        <v>559</v>
      </c>
      <c r="D373" s="175" t="s">
        <v>124</v>
      </c>
      <c r="E373" s="176" t="s">
        <v>560</v>
      </c>
      <c r="F373" s="177" t="s">
        <v>561</v>
      </c>
      <c r="G373" s="178" t="s">
        <v>217</v>
      </c>
      <c r="H373" s="179">
        <v>94.864000000000004</v>
      </c>
      <c r="I373" s="180"/>
      <c r="J373" s="181">
        <f>ROUND(I373*H373,2)</f>
        <v>0</v>
      </c>
      <c r="K373" s="177" t="s">
        <v>128</v>
      </c>
      <c r="L373" s="41"/>
      <c r="M373" s="182" t="s">
        <v>19</v>
      </c>
      <c r="N373" s="183" t="s">
        <v>46</v>
      </c>
      <c r="O373" s="66"/>
      <c r="P373" s="184">
        <f>O373*H373</f>
        <v>0</v>
      </c>
      <c r="Q373" s="184">
        <v>0</v>
      </c>
      <c r="R373" s="184">
        <f>Q373*H373</f>
        <v>0</v>
      </c>
      <c r="S373" s="184">
        <v>0</v>
      </c>
      <c r="T373" s="185">
        <f>S373*H373</f>
        <v>0</v>
      </c>
      <c r="U373" s="36"/>
      <c r="V373" s="36"/>
      <c r="W373" s="36"/>
      <c r="X373" s="36"/>
      <c r="Y373" s="36"/>
      <c r="Z373" s="36"/>
      <c r="AA373" s="36"/>
      <c r="AB373" s="36"/>
      <c r="AC373" s="36"/>
      <c r="AD373" s="36"/>
      <c r="AE373" s="36"/>
      <c r="AR373" s="186" t="s">
        <v>129</v>
      </c>
      <c r="AT373" s="186" t="s">
        <v>124</v>
      </c>
      <c r="AU373" s="186" t="s">
        <v>85</v>
      </c>
      <c r="AY373" s="19" t="s">
        <v>122</v>
      </c>
      <c r="BE373" s="187">
        <f>IF(N373="základní",J373,0)</f>
        <v>0</v>
      </c>
      <c r="BF373" s="187">
        <f>IF(N373="snížená",J373,0)</f>
        <v>0</v>
      </c>
      <c r="BG373" s="187">
        <f>IF(N373="zákl. přenesená",J373,0)</f>
        <v>0</v>
      </c>
      <c r="BH373" s="187">
        <f>IF(N373="sníž. přenesená",J373,0)</f>
        <v>0</v>
      </c>
      <c r="BI373" s="187">
        <f>IF(N373="nulová",J373,0)</f>
        <v>0</v>
      </c>
      <c r="BJ373" s="19" t="s">
        <v>83</v>
      </c>
      <c r="BK373" s="187">
        <f>ROUND(I373*H373,2)</f>
        <v>0</v>
      </c>
      <c r="BL373" s="19" t="s">
        <v>129</v>
      </c>
      <c r="BM373" s="186" t="s">
        <v>562</v>
      </c>
    </row>
    <row r="374" spans="1:65" s="2" customFormat="1" ht="11.25">
      <c r="A374" s="36"/>
      <c r="B374" s="37"/>
      <c r="C374" s="38"/>
      <c r="D374" s="188" t="s">
        <v>131</v>
      </c>
      <c r="E374" s="38"/>
      <c r="F374" s="189" t="s">
        <v>563</v>
      </c>
      <c r="G374" s="38"/>
      <c r="H374" s="38"/>
      <c r="I374" s="190"/>
      <c r="J374" s="38"/>
      <c r="K374" s="38"/>
      <c r="L374" s="41"/>
      <c r="M374" s="191"/>
      <c r="N374" s="192"/>
      <c r="O374" s="66"/>
      <c r="P374" s="66"/>
      <c r="Q374" s="66"/>
      <c r="R374" s="66"/>
      <c r="S374" s="66"/>
      <c r="T374" s="67"/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T374" s="19" t="s">
        <v>131</v>
      </c>
      <c r="AU374" s="19" t="s">
        <v>85</v>
      </c>
    </row>
    <row r="375" spans="1:65" s="14" customFormat="1" ht="11.25">
      <c r="B375" s="204"/>
      <c r="C375" s="205"/>
      <c r="D375" s="195" t="s">
        <v>133</v>
      </c>
      <c r="E375" s="206" t="s">
        <v>19</v>
      </c>
      <c r="F375" s="207" t="s">
        <v>515</v>
      </c>
      <c r="G375" s="205"/>
      <c r="H375" s="208">
        <v>94.864000000000004</v>
      </c>
      <c r="I375" s="209"/>
      <c r="J375" s="205"/>
      <c r="K375" s="205"/>
      <c r="L375" s="210"/>
      <c r="M375" s="247"/>
      <c r="N375" s="248"/>
      <c r="O375" s="248"/>
      <c r="P375" s="248"/>
      <c r="Q375" s="248"/>
      <c r="R375" s="248"/>
      <c r="S375" s="248"/>
      <c r="T375" s="249"/>
      <c r="AT375" s="214" t="s">
        <v>133</v>
      </c>
      <c r="AU375" s="214" t="s">
        <v>85</v>
      </c>
      <c r="AV375" s="14" t="s">
        <v>85</v>
      </c>
      <c r="AW375" s="14" t="s">
        <v>37</v>
      </c>
      <c r="AX375" s="14" t="s">
        <v>83</v>
      </c>
      <c r="AY375" s="214" t="s">
        <v>122</v>
      </c>
    </row>
    <row r="376" spans="1:65" s="2" customFormat="1" ht="6.95" customHeight="1">
      <c r="A376" s="36"/>
      <c r="B376" s="49"/>
      <c r="C376" s="50"/>
      <c r="D376" s="50"/>
      <c r="E376" s="50"/>
      <c r="F376" s="50"/>
      <c r="G376" s="50"/>
      <c r="H376" s="50"/>
      <c r="I376" s="50"/>
      <c r="J376" s="50"/>
      <c r="K376" s="50"/>
      <c r="L376" s="41"/>
      <c r="M376" s="36"/>
      <c r="O376" s="36"/>
      <c r="P376" s="36"/>
      <c r="Q376" s="36"/>
      <c r="R376" s="36"/>
      <c r="S376" s="36"/>
      <c r="T376" s="36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</row>
  </sheetData>
  <sheetProtection algorithmName="SHA-512" hashValue="B98QVuz7IvOdWoH5C2CDs+eYY2IBwKTIH4IilPMm0SKQ3ODpJbsKFXQTTy7RdZDIPi6u+OrJAAWKWkCWFG8CXg==" saltValue="Ax7hQpK5SWYB/CqoczVYEhHnrZuRYiniEVSytS+LgFzxQDepMwftxItiVPeoaXtesT+DJjEXVw7+Hf8dqmvYbA==" spinCount="100000" sheet="1" objects="1" scenarios="1" formatColumns="0" formatRows="0" autoFilter="0"/>
  <autoFilter ref="C86:K375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hyperlinks>
    <hyperlink ref="F91" r:id="rId1"/>
    <hyperlink ref="F95" r:id="rId2"/>
    <hyperlink ref="F99" r:id="rId3"/>
    <hyperlink ref="F103" r:id="rId4"/>
    <hyperlink ref="F115" r:id="rId5"/>
    <hyperlink ref="F118" r:id="rId6"/>
    <hyperlink ref="F122" r:id="rId7"/>
    <hyperlink ref="F126" r:id="rId8"/>
    <hyperlink ref="F129" r:id="rId9"/>
    <hyperlink ref="F131" r:id="rId10"/>
    <hyperlink ref="F138" r:id="rId11"/>
    <hyperlink ref="F146" r:id="rId12"/>
    <hyperlink ref="F153" r:id="rId13"/>
    <hyperlink ref="F160" r:id="rId14"/>
    <hyperlink ref="F167" r:id="rId15"/>
    <hyperlink ref="F170" r:id="rId16"/>
    <hyperlink ref="F179" r:id="rId17"/>
    <hyperlink ref="F186" r:id="rId18"/>
    <hyperlink ref="F191" r:id="rId19"/>
    <hyperlink ref="F197" r:id="rId20"/>
    <hyperlink ref="F204" r:id="rId21"/>
    <hyperlink ref="F209" r:id="rId22"/>
    <hyperlink ref="F213" r:id="rId23"/>
    <hyperlink ref="F228" r:id="rId24"/>
    <hyperlink ref="F240" r:id="rId25"/>
    <hyperlink ref="F242" r:id="rId26"/>
    <hyperlink ref="F246" r:id="rId27"/>
    <hyperlink ref="F250" r:id="rId28"/>
    <hyperlink ref="F266" r:id="rId29"/>
    <hyperlink ref="F270" r:id="rId30"/>
    <hyperlink ref="F275" r:id="rId31"/>
    <hyperlink ref="F280" r:id="rId32"/>
    <hyperlink ref="F284" r:id="rId33"/>
    <hyperlink ref="F295" r:id="rId34"/>
    <hyperlink ref="F299" r:id="rId35"/>
    <hyperlink ref="F303" r:id="rId36"/>
    <hyperlink ref="F309" r:id="rId37"/>
    <hyperlink ref="F329" r:id="rId38"/>
    <hyperlink ref="F334" r:id="rId39"/>
    <hyperlink ref="F338" r:id="rId40"/>
    <hyperlink ref="F340" r:id="rId41"/>
    <hyperlink ref="F343" r:id="rId42"/>
    <hyperlink ref="F348" r:id="rId43"/>
    <hyperlink ref="F354" r:id="rId44"/>
    <hyperlink ref="F357" r:id="rId45"/>
    <hyperlink ref="F360" r:id="rId46"/>
    <hyperlink ref="F365" r:id="rId47"/>
    <hyperlink ref="F368" r:id="rId48"/>
    <hyperlink ref="F371" r:id="rId49"/>
    <hyperlink ref="F374" r:id="rId50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5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31"/>
  <sheetViews>
    <sheetView showGridLines="0" topLeftCell="A167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88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6" t="str">
        <f>'Rekapitulace stavby'!K6</f>
        <v>Rekonstrukce ulice Fr. Zoubka, Kostelec nad Orlicí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564</v>
      </c>
      <c r="F9" s="379"/>
      <c r="G9" s="379"/>
      <c r="H9" s="379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14. 2. 2023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2" t="s">
        <v>19</v>
      </c>
      <c r="F27" s="382"/>
      <c r="G27" s="382"/>
      <c r="H27" s="38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ROUND(J89,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ROUND((SUM(BE89:BE230)),  2)</f>
        <v>0</v>
      </c>
      <c r="G33" s="36"/>
      <c r="H33" s="36"/>
      <c r="I33" s="120">
        <v>0.21</v>
      </c>
      <c r="J33" s="119">
        <f>ROUND(((SUM(BE89:BE230))*I33),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ROUND((SUM(BF89:BF230)),  2)</f>
        <v>0</v>
      </c>
      <c r="G34" s="36"/>
      <c r="H34" s="36"/>
      <c r="I34" s="120">
        <v>0.15</v>
      </c>
      <c r="J34" s="119">
        <f>ROUND(((SUM(BF89:BF230))*I34),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ROUND((SUM(BG89:BG230)),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ROUND((SUM(BH89:BH230)),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ROUND((SUM(BI89:BI230)),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Rekonstrukce ulice Fr. Zoubka, Kostelec nad Orlicí</v>
      </c>
      <c r="F48" s="384"/>
      <c r="G48" s="384"/>
      <c r="H48" s="384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058/2017_2 - SO 101 Chodníky</v>
      </c>
      <c r="F50" s="385"/>
      <c r="G50" s="385"/>
      <c r="H50" s="38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ul. Fr. Zoubka</v>
      </c>
      <c r="G52" s="38"/>
      <c r="H52" s="38"/>
      <c r="I52" s="31" t="s">
        <v>23</v>
      </c>
      <c r="J52" s="61" t="str">
        <f>IF(J12="","",J12)</f>
        <v>14. 2. 2023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Kostelec nad Orlicí</v>
      </c>
      <c r="G54" s="38"/>
      <c r="H54" s="38"/>
      <c r="I54" s="31" t="s">
        <v>33</v>
      </c>
      <c r="J54" s="34" t="str">
        <f>E21</f>
        <v>DI PROJEKT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DI PROJEKT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J89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99</v>
      </c>
      <c r="E60" s="139"/>
      <c r="F60" s="139"/>
      <c r="G60" s="139"/>
      <c r="H60" s="139"/>
      <c r="I60" s="139"/>
      <c r="J60" s="140">
        <f>J90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100</v>
      </c>
      <c r="E61" s="145"/>
      <c r="F61" s="145"/>
      <c r="G61" s="145"/>
      <c r="H61" s="145"/>
      <c r="I61" s="145"/>
      <c r="J61" s="146">
        <f>J91</f>
        <v>0</v>
      </c>
      <c r="K61" s="143"/>
      <c r="L61" s="147"/>
    </row>
    <row r="62" spans="1:47" s="10" customFormat="1" ht="19.899999999999999" customHeight="1">
      <c r="B62" s="142"/>
      <c r="C62" s="143"/>
      <c r="D62" s="144" t="s">
        <v>102</v>
      </c>
      <c r="E62" s="145"/>
      <c r="F62" s="145"/>
      <c r="G62" s="145"/>
      <c r="H62" s="145"/>
      <c r="I62" s="145"/>
      <c r="J62" s="146">
        <f>J154</f>
        <v>0</v>
      </c>
      <c r="K62" s="143"/>
      <c r="L62" s="147"/>
    </row>
    <row r="63" spans="1:47" s="10" customFormat="1" ht="19.899999999999999" customHeight="1">
      <c r="B63" s="142"/>
      <c r="C63" s="143"/>
      <c r="D63" s="144" t="s">
        <v>103</v>
      </c>
      <c r="E63" s="145"/>
      <c r="F63" s="145"/>
      <c r="G63" s="145"/>
      <c r="H63" s="145"/>
      <c r="I63" s="145"/>
      <c r="J63" s="146">
        <f>J202</f>
        <v>0</v>
      </c>
      <c r="K63" s="143"/>
      <c r="L63" s="147"/>
    </row>
    <row r="64" spans="1:47" s="10" customFormat="1" ht="19.899999999999999" customHeight="1">
      <c r="B64" s="142"/>
      <c r="C64" s="143"/>
      <c r="D64" s="144" t="s">
        <v>104</v>
      </c>
      <c r="E64" s="145"/>
      <c r="F64" s="145"/>
      <c r="G64" s="145"/>
      <c r="H64" s="145"/>
      <c r="I64" s="145"/>
      <c r="J64" s="146">
        <f>J208</f>
        <v>0</v>
      </c>
      <c r="K64" s="143"/>
      <c r="L64" s="147"/>
    </row>
    <row r="65" spans="1:31" s="10" customFormat="1" ht="14.85" customHeight="1">
      <c r="B65" s="142"/>
      <c r="C65" s="143"/>
      <c r="D65" s="144" t="s">
        <v>105</v>
      </c>
      <c r="E65" s="145"/>
      <c r="F65" s="145"/>
      <c r="G65" s="145"/>
      <c r="H65" s="145"/>
      <c r="I65" s="145"/>
      <c r="J65" s="146">
        <f>J209</f>
        <v>0</v>
      </c>
      <c r="K65" s="143"/>
      <c r="L65" s="147"/>
    </row>
    <row r="66" spans="1:31" s="10" customFormat="1" ht="19.899999999999999" customHeight="1">
      <c r="B66" s="142"/>
      <c r="C66" s="143"/>
      <c r="D66" s="144" t="s">
        <v>106</v>
      </c>
      <c r="E66" s="145"/>
      <c r="F66" s="145"/>
      <c r="G66" s="145"/>
      <c r="H66" s="145"/>
      <c r="I66" s="145"/>
      <c r="J66" s="146">
        <f>J219</f>
        <v>0</v>
      </c>
      <c r="K66" s="143"/>
      <c r="L66" s="147"/>
    </row>
    <row r="67" spans="1:31" s="10" customFormat="1" ht="19.899999999999999" customHeight="1">
      <c r="B67" s="142"/>
      <c r="C67" s="143"/>
      <c r="D67" s="144" t="s">
        <v>565</v>
      </c>
      <c r="E67" s="145"/>
      <c r="F67" s="145"/>
      <c r="G67" s="145"/>
      <c r="H67" s="145"/>
      <c r="I67" s="145"/>
      <c r="J67" s="146">
        <f>J223</f>
        <v>0</v>
      </c>
      <c r="K67" s="143"/>
      <c r="L67" s="147"/>
    </row>
    <row r="68" spans="1:31" s="9" customFormat="1" ht="24.95" customHeight="1">
      <c r="B68" s="136"/>
      <c r="C68" s="137"/>
      <c r="D68" s="138" t="s">
        <v>566</v>
      </c>
      <c r="E68" s="139"/>
      <c r="F68" s="139"/>
      <c r="G68" s="139"/>
      <c r="H68" s="139"/>
      <c r="I68" s="139"/>
      <c r="J68" s="140">
        <f>J225</f>
        <v>0</v>
      </c>
      <c r="K68" s="137"/>
      <c r="L68" s="141"/>
    </row>
    <row r="69" spans="1:31" s="10" customFormat="1" ht="19.899999999999999" customHeight="1">
      <c r="B69" s="142"/>
      <c r="C69" s="143"/>
      <c r="D69" s="144" t="s">
        <v>567</v>
      </c>
      <c r="E69" s="145"/>
      <c r="F69" s="145"/>
      <c r="G69" s="145"/>
      <c r="H69" s="145"/>
      <c r="I69" s="145"/>
      <c r="J69" s="146">
        <f>J226</f>
        <v>0</v>
      </c>
      <c r="K69" s="143"/>
      <c r="L69" s="147"/>
    </row>
    <row r="70" spans="1:31" s="2" customFormat="1" ht="21.75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5" spans="1:31" s="2" customFormat="1" ht="6.95" customHeight="1">
      <c r="A75" s="36"/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24.95" customHeight="1">
      <c r="A76" s="36"/>
      <c r="B76" s="37"/>
      <c r="C76" s="25" t="s">
        <v>107</v>
      </c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16</v>
      </c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6.5" customHeight="1">
      <c r="A79" s="36"/>
      <c r="B79" s="37"/>
      <c r="C79" s="38"/>
      <c r="D79" s="38"/>
      <c r="E79" s="383" t="str">
        <f>E7</f>
        <v>Rekonstrukce ulice Fr. Zoubka, Kostelec nad Orlicí</v>
      </c>
      <c r="F79" s="384"/>
      <c r="G79" s="384"/>
      <c r="H79" s="384"/>
      <c r="I79" s="38"/>
      <c r="J79" s="38"/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93</v>
      </c>
      <c r="D80" s="38"/>
      <c r="E80" s="38"/>
      <c r="F80" s="38"/>
      <c r="G80" s="38"/>
      <c r="H80" s="38"/>
      <c r="I80" s="38"/>
      <c r="J80" s="38"/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55" t="str">
        <f>E9</f>
        <v>058/2017_2 - SO 101 Chodníky</v>
      </c>
      <c r="F81" s="385"/>
      <c r="G81" s="385"/>
      <c r="H81" s="385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6.9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0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21</v>
      </c>
      <c r="D83" s="38"/>
      <c r="E83" s="38"/>
      <c r="F83" s="29" t="str">
        <f>F12</f>
        <v>ul. Fr. Zoubka</v>
      </c>
      <c r="G83" s="38"/>
      <c r="H83" s="38"/>
      <c r="I83" s="31" t="s">
        <v>23</v>
      </c>
      <c r="J83" s="61" t="str">
        <f>IF(J12="","",J12)</f>
        <v>14. 2. 2023</v>
      </c>
      <c r="K83" s="38"/>
      <c r="L83" s="10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6.95" customHeight="1">
      <c r="A84" s="36"/>
      <c r="B84" s="37"/>
      <c r="C84" s="38"/>
      <c r="D84" s="38"/>
      <c r="E84" s="38"/>
      <c r="F84" s="38"/>
      <c r="G84" s="38"/>
      <c r="H84" s="38"/>
      <c r="I84" s="38"/>
      <c r="J84" s="38"/>
      <c r="K84" s="38"/>
      <c r="L84" s="10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5.2" customHeight="1">
      <c r="A85" s="36"/>
      <c r="B85" s="37"/>
      <c r="C85" s="31" t="s">
        <v>25</v>
      </c>
      <c r="D85" s="38"/>
      <c r="E85" s="38"/>
      <c r="F85" s="29" t="str">
        <f>E15</f>
        <v>Město Kostelec nad Orlicí</v>
      </c>
      <c r="G85" s="38"/>
      <c r="H85" s="38"/>
      <c r="I85" s="31" t="s">
        <v>33</v>
      </c>
      <c r="J85" s="34" t="str">
        <f>E21</f>
        <v>DI PROJEKT s.r.o.</v>
      </c>
      <c r="K85" s="38"/>
      <c r="L85" s="10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5.2" customHeight="1">
      <c r="A86" s="36"/>
      <c r="B86" s="37"/>
      <c r="C86" s="31" t="s">
        <v>31</v>
      </c>
      <c r="D86" s="38"/>
      <c r="E86" s="38"/>
      <c r="F86" s="29" t="str">
        <f>IF(E18="","",E18)</f>
        <v>Vyplň údaj</v>
      </c>
      <c r="G86" s="38"/>
      <c r="H86" s="38"/>
      <c r="I86" s="31" t="s">
        <v>38</v>
      </c>
      <c r="J86" s="34" t="str">
        <f>E24</f>
        <v>DI PROJEKT s.r.o.</v>
      </c>
      <c r="K86" s="38"/>
      <c r="L86" s="10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0.3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0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11" customFormat="1" ht="29.25" customHeight="1">
      <c r="A88" s="148"/>
      <c r="B88" s="149"/>
      <c r="C88" s="150" t="s">
        <v>108</v>
      </c>
      <c r="D88" s="151" t="s">
        <v>60</v>
      </c>
      <c r="E88" s="151" t="s">
        <v>56</v>
      </c>
      <c r="F88" s="151" t="s">
        <v>57</v>
      </c>
      <c r="G88" s="151" t="s">
        <v>109</v>
      </c>
      <c r="H88" s="151" t="s">
        <v>110</v>
      </c>
      <c r="I88" s="151" t="s">
        <v>111</v>
      </c>
      <c r="J88" s="151" t="s">
        <v>97</v>
      </c>
      <c r="K88" s="152" t="s">
        <v>112</v>
      </c>
      <c r="L88" s="153"/>
      <c r="M88" s="70" t="s">
        <v>19</v>
      </c>
      <c r="N88" s="71" t="s">
        <v>45</v>
      </c>
      <c r="O88" s="71" t="s">
        <v>113</v>
      </c>
      <c r="P88" s="71" t="s">
        <v>114</v>
      </c>
      <c r="Q88" s="71" t="s">
        <v>115</v>
      </c>
      <c r="R88" s="71" t="s">
        <v>116</v>
      </c>
      <c r="S88" s="71" t="s">
        <v>117</v>
      </c>
      <c r="T88" s="72" t="s">
        <v>118</v>
      </c>
      <c r="U88" s="148"/>
      <c r="V88" s="148"/>
      <c r="W88" s="148"/>
      <c r="X88" s="148"/>
      <c r="Y88" s="148"/>
      <c r="Z88" s="148"/>
      <c r="AA88" s="148"/>
      <c r="AB88" s="148"/>
      <c r="AC88" s="148"/>
      <c r="AD88" s="148"/>
      <c r="AE88" s="148"/>
    </row>
    <row r="89" spans="1:65" s="2" customFormat="1" ht="22.9" customHeight="1">
      <c r="A89" s="36"/>
      <c r="B89" s="37"/>
      <c r="C89" s="77" t="s">
        <v>119</v>
      </c>
      <c r="D89" s="38"/>
      <c r="E89" s="38"/>
      <c r="F89" s="38"/>
      <c r="G89" s="38"/>
      <c r="H89" s="38"/>
      <c r="I89" s="38"/>
      <c r="J89" s="154">
        <f>BK89</f>
        <v>0</v>
      </c>
      <c r="K89" s="38"/>
      <c r="L89" s="41"/>
      <c r="M89" s="73"/>
      <c r="N89" s="155"/>
      <c r="O89" s="74"/>
      <c r="P89" s="156">
        <f>P90+P225</f>
        <v>0</v>
      </c>
      <c r="Q89" s="74"/>
      <c r="R89" s="156">
        <f>R90+R225</f>
        <v>119.96918000000001</v>
      </c>
      <c r="S89" s="74"/>
      <c r="T89" s="157">
        <f>T90+T225</f>
        <v>105.185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74</v>
      </c>
      <c r="AU89" s="19" t="s">
        <v>98</v>
      </c>
      <c r="BK89" s="158">
        <f>BK90+BK225</f>
        <v>0</v>
      </c>
    </row>
    <row r="90" spans="1:65" s="12" customFormat="1" ht="25.9" customHeight="1">
      <c r="B90" s="159"/>
      <c r="C90" s="160"/>
      <c r="D90" s="161" t="s">
        <v>74</v>
      </c>
      <c r="E90" s="162" t="s">
        <v>120</v>
      </c>
      <c r="F90" s="162" t="s">
        <v>121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P91+P154+P202+P208+P219+P223</f>
        <v>0</v>
      </c>
      <c r="Q90" s="167"/>
      <c r="R90" s="168">
        <f>R91+R154+R202+R208+R219+R223</f>
        <v>119.95318</v>
      </c>
      <c r="S90" s="167"/>
      <c r="T90" s="169">
        <f>T91+T154+T202+T208+T219+T223</f>
        <v>105.185</v>
      </c>
      <c r="AR90" s="170" t="s">
        <v>83</v>
      </c>
      <c r="AT90" s="171" t="s">
        <v>74</v>
      </c>
      <c r="AU90" s="171" t="s">
        <v>75</v>
      </c>
      <c r="AY90" s="170" t="s">
        <v>122</v>
      </c>
      <c r="BK90" s="172">
        <f>BK91+BK154+BK202+BK208+BK219+BK223</f>
        <v>0</v>
      </c>
    </row>
    <row r="91" spans="1:65" s="12" customFormat="1" ht="22.9" customHeight="1">
      <c r="B91" s="159"/>
      <c r="C91" s="160"/>
      <c r="D91" s="161" t="s">
        <v>74</v>
      </c>
      <c r="E91" s="173" t="s">
        <v>83</v>
      </c>
      <c r="F91" s="173" t="s">
        <v>123</v>
      </c>
      <c r="G91" s="160"/>
      <c r="H91" s="160"/>
      <c r="I91" s="163"/>
      <c r="J91" s="174">
        <f>BK91</f>
        <v>0</v>
      </c>
      <c r="K91" s="160"/>
      <c r="L91" s="165"/>
      <c r="M91" s="166"/>
      <c r="N91" s="167"/>
      <c r="O91" s="167"/>
      <c r="P91" s="168">
        <f>SUM(P92:P153)</f>
        <v>0</v>
      </c>
      <c r="Q91" s="167"/>
      <c r="R91" s="168">
        <f>SUM(R92:R153)</f>
        <v>14.76172</v>
      </c>
      <c r="S91" s="167"/>
      <c r="T91" s="169">
        <f>SUM(T92:T153)</f>
        <v>105.185</v>
      </c>
      <c r="AR91" s="170" t="s">
        <v>83</v>
      </c>
      <c r="AT91" s="171" t="s">
        <v>74</v>
      </c>
      <c r="AU91" s="171" t="s">
        <v>83</v>
      </c>
      <c r="AY91" s="170" t="s">
        <v>122</v>
      </c>
      <c r="BK91" s="172">
        <f>SUM(BK92:BK153)</f>
        <v>0</v>
      </c>
    </row>
    <row r="92" spans="1:65" s="2" customFormat="1" ht="16.5" customHeight="1">
      <c r="A92" s="36"/>
      <c r="B92" s="37"/>
      <c r="C92" s="175" t="s">
        <v>83</v>
      </c>
      <c r="D92" s="175" t="s">
        <v>124</v>
      </c>
      <c r="E92" s="176" t="s">
        <v>568</v>
      </c>
      <c r="F92" s="177" t="s">
        <v>569</v>
      </c>
      <c r="G92" s="178" t="s">
        <v>127</v>
      </c>
      <c r="H92" s="179">
        <v>406</v>
      </c>
      <c r="I92" s="180"/>
      <c r="J92" s="181">
        <f>ROUND(I92*H92,2)</f>
        <v>0</v>
      </c>
      <c r="K92" s="177" t="s">
        <v>128</v>
      </c>
      <c r="L92" s="41"/>
      <c r="M92" s="182" t="s">
        <v>19</v>
      </c>
      <c r="N92" s="183" t="s">
        <v>46</v>
      </c>
      <c r="O92" s="66"/>
      <c r="P92" s="184">
        <f>O92*H92</f>
        <v>0</v>
      </c>
      <c r="Q92" s="184">
        <v>0</v>
      </c>
      <c r="R92" s="184">
        <f>Q92*H92</f>
        <v>0</v>
      </c>
      <c r="S92" s="184">
        <v>0</v>
      </c>
      <c r="T92" s="185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129</v>
      </c>
      <c r="AT92" s="186" t="s">
        <v>124</v>
      </c>
      <c r="AU92" s="186" t="s">
        <v>85</v>
      </c>
      <c r="AY92" s="19" t="s">
        <v>122</v>
      </c>
      <c r="BE92" s="187">
        <f>IF(N92="základní",J92,0)</f>
        <v>0</v>
      </c>
      <c r="BF92" s="187">
        <f>IF(N92="snížená",J92,0)</f>
        <v>0</v>
      </c>
      <c r="BG92" s="187">
        <f>IF(N92="zákl. přenesená",J92,0)</f>
        <v>0</v>
      </c>
      <c r="BH92" s="187">
        <f>IF(N92="sníž. přenesená",J92,0)</f>
        <v>0</v>
      </c>
      <c r="BI92" s="187">
        <f>IF(N92="nulová",J92,0)</f>
        <v>0</v>
      </c>
      <c r="BJ92" s="19" t="s">
        <v>83</v>
      </c>
      <c r="BK92" s="187">
        <f>ROUND(I92*H92,2)</f>
        <v>0</v>
      </c>
      <c r="BL92" s="19" t="s">
        <v>129</v>
      </c>
      <c r="BM92" s="186" t="s">
        <v>570</v>
      </c>
    </row>
    <row r="93" spans="1:65" s="2" customFormat="1" ht="11.25">
      <c r="A93" s="36"/>
      <c r="B93" s="37"/>
      <c r="C93" s="38"/>
      <c r="D93" s="188" t="s">
        <v>131</v>
      </c>
      <c r="E93" s="38"/>
      <c r="F93" s="189" t="s">
        <v>571</v>
      </c>
      <c r="G93" s="38"/>
      <c r="H93" s="38"/>
      <c r="I93" s="190"/>
      <c r="J93" s="38"/>
      <c r="K93" s="38"/>
      <c r="L93" s="41"/>
      <c r="M93" s="191"/>
      <c r="N93" s="192"/>
      <c r="O93" s="66"/>
      <c r="P93" s="66"/>
      <c r="Q93" s="66"/>
      <c r="R93" s="66"/>
      <c r="S93" s="66"/>
      <c r="T93" s="67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131</v>
      </c>
      <c r="AU93" s="19" t="s">
        <v>85</v>
      </c>
    </row>
    <row r="94" spans="1:65" s="13" customFormat="1" ht="11.25">
      <c r="B94" s="193"/>
      <c r="C94" s="194"/>
      <c r="D94" s="195" t="s">
        <v>133</v>
      </c>
      <c r="E94" s="196" t="s">
        <v>19</v>
      </c>
      <c r="F94" s="197" t="s">
        <v>134</v>
      </c>
      <c r="G94" s="194"/>
      <c r="H94" s="196" t="s">
        <v>19</v>
      </c>
      <c r="I94" s="198"/>
      <c r="J94" s="194"/>
      <c r="K94" s="194"/>
      <c r="L94" s="199"/>
      <c r="M94" s="200"/>
      <c r="N94" s="201"/>
      <c r="O94" s="201"/>
      <c r="P94" s="201"/>
      <c r="Q94" s="201"/>
      <c r="R94" s="201"/>
      <c r="S94" s="201"/>
      <c r="T94" s="202"/>
      <c r="AT94" s="203" t="s">
        <v>133</v>
      </c>
      <c r="AU94" s="203" t="s">
        <v>85</v>
      </c>
      <c r="AV94" s="13" t="s">
        <v>83</v>
      </c>
      <c r="AW94" s="13" t="s">
        <v>37</v>
      </c>
      <c r="AX94" s="13" t="s">
        <v>75</v>
      </c>
      <c r="AY94" s="203" t="s">
        <v>122</v>
      </c>
    </row>
    <row r="95" spans="1:65" s="14" customFormat="1" ht="11.25">
      <c r="B95" s="204"/>
      <c r="C95" s="205"/>
      <c r="D95" s="195" t="s">
        <v>133</v>
      </c>
      <c r="E95" s="206" t="s">
        <v>19</v>
      </c>
      <c r="F95" s="207" t="s">
        <v>572</v>
      </c>
      <c r="G95" s="205"/>
      <c r="H95" s="208">
        <v>406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133</v>
      </c>
      <c r="AU95" s="214" t="s">
        <v>85</v>
      </c>
      <c r="AV95" s="14" t="s">
        <v>85</v>
      </c>
      <c r="AW95" s="14" t="s">
        <v>37</v>
      </c>
      <c r="AX95" s="14" t="s">
        <v>83</v>
      </c>
      <c r="AY95" s="214" t="s">
        <v>122</v>
      </c>
    </row>
    <row r="96" spans="1:65" s="2" customFormat="1" ht="37.9" customHeight="1">
      <c r="A96" s="36"/>
      <c r="B96" s="37"/>
      <c r="C96" s="175" t="s">
        <v>85</v>
      </c>
      <c r="D96" s="175" t="s">
        <v>124</v>
      </c>
      <c r="E96" s="176" t="s">
        <v>573</v>
      </c>
      <c r="F96" s="177" t="s">
        <v>574</v>
      </c>
      <c r="G96" s="178" t="s">
        <v>127</v>
      </c>
      <c r="H96" s="179">
        <v>151</v>
      </c>
      <c r="I96" s="180"/>
      <c r="J96" s="181">
        <f>ROUND(I96*H96,2)</f>
        <v>0</v>
      </c>
      <c r="K96" s="177" t="s">
        <v>128</v>
      </c>
      <c r="L96" s="41"/>
      <c r="M96" s="182" t="s">
        <v>19</v>
      </c>
      <c r="N96" s="183" t="s">
        <v>46</v>
      </c>
      <c r="O96" s="66"/>
      <c r="P96" s="184">
        <f>O96*H96</f>
        <v>0</v>
      </c>
      <c r="Q96" s="184">
        <v>0</v>
      </c>
      <c r="R96" s="184">
        <f>Q96*H96</f>
        <v>0</v>
      </c>
      <c r="S96" s="184">
        <v>0.255</v>
      </c>
      <c r="T96" s="185">
        <f>S96*H96</f>
        <v>38.505000000000003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129</v>
      </c>
      <c r="AT96" s="186" t="s">
        <v>124</v>
      </c>
      <c r="AU96" s="186" t="s">
        <v>85</v>
      </c>
      <c r="AY96" s="19" t="s">
        <v>122</v>
      </c>
      <c r="BE96" s="187">
        <f>IF(N96="základní",J96,0)</f>
        <v>0</v>
      </c>
      <c r="BF96" s="187">
        <f>IF(N96="snížená",J96,0)</f>
        <v>0</v>
      </c>
      <c r="BG96" s="187">
        <f>IF(N96="zákl. přenesená",J96,0)</f>
        <v>0</v>
      </c>
      <c r="BH96" s="187">
        <f>IF(N96="sníž. přenesená",J96,0)</f>
        <v>0</v>
      </c>
      <c r="BI96" s="187">
        <f>IF(N96="nulová",J96,0)</f>
        <v>0</v>
      </c>
      <c r="BJ96" s="19" t="s">
        <v>83</v>
      </c>
      <c r="BK96" s="187">
        <f>ROUND(I96*H96,2)</f>
        <v>0</v>
      </c>
      <c r="BL96" s="19" t="s">
        <v>129</v>
      </c>
      <c r="BM96" s="186" t="s">
        <v>575</v>
      </c>
    </row>
    <row r="97" spans="1:65" s="2" customFormat="1" ht="11.25">
      <c r="A97" s="36"/>
      <c r="B97" s="37"/>
      <c r="C97" s="38"/>
      <c r="D97" s="188" t="s">
        <v>131</v>
      </c>
      <c r="E97" s="38"/>
      <c r="F97" s="189" t="s">
        <v>576</v>
      </c>
      <c r="G97" s="38"/>
      <c r="H97" s="38"/>
      <c r="I97" s="190"/>
      <c r="J97" s="38"/>
      <c r="K97" s="38"/>
      <c r="L97" s="41"/>
      <c r="M97" s="191"/>
      <c r="N97" s="192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131</v>
      </c>
      <c r="AU97" s="19" t="s">
        <v>85</v>
      </c>
    </row>
    <row r="98" spans="1:65" s="13" customFormat="1" ht="11.25">
      <c r="B98" s="193"/>
      <c r="C98" s="194"/>
      <c r="D98" s="195" t="s">
        <v>133</v>
      </c>
      <c r="E98" s="196" t="s">
        <v>19</v>
      </c>
      <c r="F98" s="197" t="s">
        <v>134</v>
      </c>
      <c r="G98" s="194"/>
      <c r="H98" s="196" t="s">
        <v>19</v>
      </c>
      <c r="I98" s="198"/>
      <c r="J98" s="194"/>
      <c r="K98" s="194"/>
      <c r="L98" s="199"/>
      <c r="M98" s="200"/>
      <c r="N98" s="201"/>
      <c r="O98" s="201"/>
      <c r="P98" s="201"/>
      <c r="Q98" s="201"/>
      <c r="R98" s="201"/>
      <c r="S98" s="201"/>
      <c r="T98" s="202"/>
      <c r="AT98" s="203" t="s">
        <v>133</v>
      </c>
      <c r="AU98" s="203" t="s">
        <v>85</v>
      </c>
      <c r="AV98" s="13" t="s">
        <v>83</v>
      </c>
      <c r="AW98" s="13" t="s">
        <v>37</v>
      </c>
      <c r="AX98" s="13" t="s">
        <v>75</v>
      </c>
      <c r="AY98" s="203" t="s">
        <v>122</v>
      </c>
    </row>
    <row r="99" spans="1:65" s="14" customFormat="1" ht="11.25">
      <c r="B99" s="204"/>
      <c r="C99" s="205"/>
      <c r="D99" s="195" t="s">
        <v>133</v>
      </c>
      <c r="E99" s="206" t="s">
        <v>19</v>
      </c>
      <c r="F99" s="207" t="s">
        <v>577</v>
      </c>
      <c r="G99" s="205"/>
      <c r="H99" s="208">
        <v>151</v>
      </c>
      <c r="I99" s="209"/>
      <c r="J99" s="205"/>
      <c r="K99" s="205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133</v>
      </c>
      <c r="AU99" s="214" t="s">
        <v>85</v>
      </c>
      <c r="AV99" s="14" t="s">
        <v>85</v>
      </c>
      <c r="AW99" s="14" t="s">
        <v>37</v>
      </c>
      <c r="AX99" s="14" t="s">
        <v>83</v>
      </c>
      <c r="AY99" s="214" t="s">
        <v>122</v>
      </c>
    </row>
    <row r="100" spans="1:65" s="2" customFormat="1" ht="37.9" customHeight="1">
      <c r="A100" s="36"/>
      <c r="B100" s="37"/>
      <c r="C100" s="175" t="s">
        <v>141</v>
      </c>
      <c r="D100" s="175" t="s">
        <v>124</v>
      </c>
      <c r="E100" s="176" t="s">
        <v>578</v>
      </c>
      <c r="F100" s="177" t="s">
        <v>579</v>
      </c>
      <c r="G100" s="178" t="s">
        <v>127</v>
      </c>
      <c r="H100" s="179">
        <v>240</v>
      </c>
      <c r="I100" s="180"/>
      <c r="J100" s="181">
        <f>ROUND(I100*H100,2)</f>
        <v>0</v>
      </c>
      <c r="K100" s="177" t="s">
        <v>128</v>
      </c>
      <c r="L100" s="41"/>
      <c r="M100" s="182" t="s">
        <v>19</v>
      </c>
      <c r="N100" s="183" t="s">
        <v>46</v>
      </c>
      <c r="O100" s="66"/>
      <c r="P100" s="184">
        <f>O100*H100</f>
        <v>0</v>
      </c>
      <c r="Q100" s="184">
        <v>0</v>
      </c>
      <c r="R100" s="184">
        <f>Q100*H100</f>
        <v>0</v>
      </c>
      <c r="S100" s="184">
        <v>0.26</v>
      </c>
      <c r="T100" s="185">
        <f>S100*H100</f>
        <v>62.400000000000006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86" t="s">
        <v>129</v>
      </c>
      <c r="AT100" s="186" t="s">
        <v>124</v>
      </c>
      <c r="AU100" s="186" t="s">
        <v>85</v>
      </c>
      <c r="AY100" s="19" t="s">
        <v>122</v>
      </c>
      <c r="BE100" s="187">
        <f>IF(N100="základní",J100,0)</f>
        <v>0</v>
      </c>
      <c r="BF100" s="187">
        <f>IF(N100="snížená",J100,0)</f>
        <v>0</v>
      </c>
      <c r="BG100" s="187">
        <f>IF(N100="zákl. přenesená",J100,0)</f>
        <v>0</v>
      </c>
      <c r="BH100" s="187">
        <f>IF(N100="sníž. přenesená",J100,0)</f>
        <v>0</v>
      </c>
      <c r="BI100" s="187">
        <f>IF(N100="nulová",J100,0)</f>
        <v>0</v>
      </c>
      <c r="BJ100" s="19" t="s">
        <v>83</v>
      </c>
      <c r="BK100" s="187">
        <f>ROUND(I100*H100,2)</f>
        <v>0</v>
      </c>
      <c r="BL100" s="19" t="s">
        <v>129</v>
      </c>
      <c r="BM100" s="186" t="s">
        <v>580</v>
      </c>
    </row>
    <row r="101" spans="1:65" s="2" customFormat="1" ht="11.25">
      <c r="A101" s="36"/>
      <c r="B101" s="37"/>
      <c r="C101" s="38"/>
      <c r="D101" s="188" t="s">
        <v>131</v>
      </c>
      <c r="E101" s="38"/>
      <c r="F101" s="189" t="s">
        <v>581</v>
      </c>
      <c r="G101" s="38"/>
      <c r="H101" s="38"/>
      <c r="I101" s="190"/>
      <c r="J101" s="38"/>
      <c r="K101" s="38"/>
      <c r="L101" s="41"/>
      <c r="M101" s="191"/>
      <c r="N101" s="192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131</v>
      </c>
      <c r="AU101" s="19" t="s">
        <v>85</v>
      </c>
    </row>
    <row r="102" spans="1:65" s="13" customFormat="1" ht="11.25">
      <c r="B102" s="193"/>
      <c r="C102" s="194"/>
      <c r="D102" s="195" t="s">
        <v>133</v>
      </c>
      <c r="E102" s="196" t="s">
        <v>19</v>
      </c>
      <c r="F102" s="197" t="s">
        <v>134</v>
      </c>
      <c r="G102" s="194"/>
      <c r="H102" s="196" t="s">
        <v>19</v>
      </c>
      <c r="I102" s="198"/>
      <c r="J102" s="194"/>
      <c r="K102" s="194"/>
      <c r="L102" s="199"/>
      <c r="M102" s="200"/>
      <c r="N102" s="201"/>
      <c r="O102" s="201"/>
      <c r="P102" s="201"/>
      <c r="Q102" s="201"/>
      <c r="R102" s="201"/>
      <c r="S102" s="201"/>
      <c r="T102" s="202"/>
      <c r="AT102" s="203" t="s">
        <v>133</v>
      </c>
      <c r="AU102" s="203" t="s">
        <v>85</v>
      </c>
      <c r="AV102" s="13" t="s">
        <v>83</v>
      </c>
      <c r="AW102" s="13" t="s">
        <v>37</v>
      </c>
      <c r="AX102" s="13" t="s">
        <v>75</v>
      </c>
      <c r="AY102" s="203" t="s">
        <v>122</v>
      </c>
    </row>
    <row r="103" spans="1:65" s="14" customFormat="1" ht="11.25">
      <c r="B103" s="204"/>
      <c r="C103" s="205"/>
      <c r="D103" s="195" t="s">
        <v>133</v>
      </c>
      <c r="E103" s="206" t="s">
        <v>19</v>
      </c>
      <c r="F103" s="207" t="s">
        <v>582</v>
      </c>
      <c r="G103" s="205"/>
      <c r="H103" s="208">
        <v>240</v>
      </c>
      <c r="I103" s="209"/>
      <c r="J103" s="205"/>
      <c r="K103" s="205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133</v>
      </c>
      <c r="AU103" s="214" t="s">
        <v>85</v>
      </c>
      <c r="AV103" s="14" t="s">
        <v>85</v>
      </c>
      <c r="AW103" s="14" t="s">
        <v>37</v>
      </c>
      <c r="AX103" s="14" t="s">
        <v>83</v>
      </c>
      <c r="AY103" s="214" t="s">
        <v>122</v>
      </c>
    </row>
    <row r="104" spans="1:65" s="2" customFormat="1" ht="24.2" customHeight="1">
      <c r="A104" s="36"/>
      <c r="B104" s="37"/>
      <c r="C104" s="175" t="s">
        <v>129</v>
      </c>
      <c r="D104" s="175" t="s">
        <v>124</v>
      </c>
      <c r="E104" s="176" t="s">
        <v>583</v>
      </c>
      <c r="F104" s="177" t="s">
        <v>584</v>
      </c>
      <c r="G104" s="178" t="s">
        <v>144</v>
      </c>
      <c r="H104" s="179">
        <v>107</v>
      </c>
      <c r="I104" s="180"/>
      <c r="J104" s="181">
        <f>ROUND(I104*H104,2)</f>
        <v>0</v>
      </c>
      <c r="K104" s="177" t="s">
        <v>128</v>
      </c>
      <c r="L104" s="41"/>
      <c r="M104" s="182" t="s">
        <v>19</v>
      </c>
      <c r="N104" s="183" t="s">
        <v>46</v>
      </c>
      <c r="O104" s="66"/>
      <c r="P104" s="184">
        <f>O104*H104</f>
        <v>0</v>
      </c>
      <c r="Q104" s="184">
        <v>0</v>
      </c>
      <c r="R104" s="184">
        <f>Q104*H104</f>
        <v>0</v>
      </c>
      <c r="S104" s="184">
        <v>0.04</v>
      </c>
      <c r="T104" s="185">
        <f>S104*H104</f>
        <v>4.28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86" t="s">
        <v>129</v>
      </c>
      <c r="AT104" s="186" t="s">
        <v>124</v>
      </c>
      <c r="AU104" s="186" t="s">
        <v>85</v>
      </c>
      <c r="AY104" s="19" t="s">
        <v>122</v>
      </c>
      <c r="BE104" s="187">
        <f>IF(N104="základní",J104,0)</f>
        <v>0</v>
      </c>
      <c r="BF104" s="187">
        <f>IF(N104="snížená",J104,0)</f>
        <v>0</v>
      </c>
      <c r="BG104" s="187">
        <f>IF(N104="zákl. přenesená",J104,0)</f>
        <v>0</v>
      </c>
      <c r="BH104" s="187">
        <f>IF(N104="sníž. přenesená",J104,0)</f>
        <v>0</v>
      </c>
      <c r="BI104" s="187">
        <f>IF(N104="nulová",J104,0)</f>
        <v>0</v>
      </c>
      <c r="BJ104" s="19" t="s">
        <v>83</v>
      </c>
      <c r="BK104" s="187">
        <f>ROUND(I104*H104,2)</f>
        <v>0</v>
      </c>
      <c r="BL104" s="19" t="s">
        <v>129</v>
      </c>
      <c r="BM104" s="186" t="s">
        <v>585</v>
      </c>
    </row>
    <row r="105" spans="1:65" s="2" customFormat="1" ht="11.25">
      <c r="A105" s="36"/>
      <c r="B105" s="37"/>
      <c r="C105" s="38"/>
      <c r="D105" s="188" t="s">
        <v>131</v>
      </c>
      <c r="E105" s="38"/>
      <c r="F105" s="189" t="s">
        <v>586</v>
      </c>
      <c r="G105" s="38"/>
      <c r="H105" s="38"/>
      <c r="I105" s="190"/>
      <c r="J105" s="38"/>
      <c r="K105" s="38"/>
      <c r="L105" s="41"/>
      <c r="M105" s="191"/>
      <c r="N105" s="192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131</v>
      </c>
      <c r="AU105" s="19" t="s">
        <v>85</v>
      </c>
    </row>
    <row r="106" spans="1:65" s="13" customFormat="1" ht="11.25">
      <c r="B106" s="193"/>
      <c r="C106" s="194"/>
      <c r="D106" s="195" t="s">
        <v>133</v>
      </c>
      <c r="E106" s="196" t="s">
        <v>19</v>
      </c>
      <c r="F106" s="197" t="s">
        <v>134</v>
      </c>
      <c r="G106" s="194"/>
      <c r="H106" s="196" t="s">
        <v>19</v>
      </c>
      <c r="I106" s="198"/>
      <c r="J106" s="194"/>
      <c r="K106" s="194"/>
      <c r="L106" s="199"/>
      <c r="M106" s="200"/>
      <c r="N106" s="201"/>
      <c r="O106" s="201"/>
      <c r="P106" s="201"/>
      <c r="Q106" s="201"/>
      <c r="R106" s="201"/>
      <c r="S106" s="201"/>
      <c r="T106" s="202"/>
      <c r="AT106" s="203" t="s">
        <v>133</v>
      </c>
      <c r="AU106" s="203" t="s">
        <v>85</v>
      </c>
      <c r="AV106" s="13" t="s">
        <v>83</v>
      </c>
      <c r="AW106" s="13" t="s">
        <v>37</v>
      </c>
      <c r="AX106" s="13" t="s">
        <v>75</v>
      </c>
      <c r="AY106" s="203" t="s">
        <v>122</v>
      </c>
    </row>
    <row r="107" spans="1:65" s="14" customFormat="1" ht="11.25">
      <c r="B107" s="204"/>
      <c r="C107" s="205"/>
      <c r="D107" s="195" t="s">
        <v>133</v>
      </c>
      <c r="E107" s="206" t="s">
        <v>19</v>
      </c>
      <c r="F107" s="207" t="s">
        <v>587</v>
      </c>
      <c r="G107" s="205"/>
      <c r="H107" s="208">
        <v>107</v>
      </c>
      <c r="I107" s="209"/>
      <c r="J107" s="205"/>
      <c r="K107" s="205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133</v>
      </c>
      <c r="AU107" s="214" t="s">
        <v>85</v>
      </c>
      <c r="AV107" s="14" t="s">
        <v>85</v>
      </c>
      <c r="AW107" s="14" t="s">
        <v>37</v>
      </c>
      <c r="AX107" s="14" t="s">
        <v>83</v>
      </c>
      <c r="AY107" s="214" t="s">
        <v>122</v>
      </c>
    </row>
    <row r="108" spans="1:65" s="2" customFormat="1" ht="49.15" customHeight="1">
      <c r="A108" s="36"/>
      <c r="B108" s="37"/>
      <c r="C108" s="175" t="s">
        <v>161</v>
      </c>
      <c r="D108" s="175" t="s">
        <v>124</v>
      </c>
      <c r="E108" s="176" t="s">
        <v>588</v>
      </c>
      <c r="F108" s="177" t="s">
        <v>589</v>
      </c>
      <c r="G108" s="178" t="s">
        <v>144</v>
      </c>
      <c r="H108" s="179">
        <v>400</v>
      </c>
      <c r="I108" s="180"/>
      <c r="J108" s="181">
        <f>ROUND(I108*H108,2)</f>
        <v>0</v>
      </c>
      <c r="K108" s="177" t="s">
        <v>128</v>
      </c>
      <c r="L108" s="41"/>
      <c r="M108" s="182" t="s">
        <v>19</v>
      </c>
      <c r="N108" s="183" t="s">
        <v>46</v>
      </c>
      <c r="O108" s="66"/>
      <c r="P108" s="184">
        <f>O108*H108</f>
        <v>0</v>
      </c>
      <c r="Q108" s="184">
        <v>3.6904300000000001E-2</v>
      </c>
      <c r="R108" s="184">
        <f>Q108*H108</f>
        <v>14.76172</v>
      </c>
      <c r="S108" s="184">
        <v>0</v>
      </c>
      <c r="T108" s="185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86" t="s">
        <v>129</v>
      </c>
      <c r="AT108" s="186" t="s">
        <v>124</v>
      </c>
      <c r="AU108" s="186" t="s">
        <v>85</v>
      </c>
      <c r="AY108" s="19" t="s">
        <v>122</v>
      </c>
      <c r="BE108" s="187">
        <f>IF(N108="základní",J108,0)</f>
        <v>0</v>
      </c>
      <c r="BF108" s="187">
        <f>IF(N108="snížená",J108,0)</f>
        <v>0</v>
      </c>
      <c r="BG108" s="187">
        <f>IF(N108="zákl. přenesená",J108,0)</f>
        <v>0</v>
      </c>
      <c r="BH108" s="187">
        <f>IF(N108="sníž. přenesená",J108,0)</f>
        <v>0</v>
      </c>
      <c r="BI108" s="187">
        <f>IF(N108="nulová",J108,0)</f>
        <v>0</v>
      </c>
      <c r="BJ108" s="19" t="s">
        <v>83</v>
      </c>
      <c r="BK108" s="187">
        <f>ROUND(I108*H108,2)</f>
        <v>0</v>
      </c>
      <c r="BL108" s="19" t="s">
        <v>129</v>
      </c>
      <c r="BM108" s="186" t="s">
        <v>590</v>
      </c>
    </row>
    <row r="109" spans="1:65" s="2" customFormat="1" ht="11.25">
      <c r="A109" s="36"/>
      <c r="B109" s="37"/>
      <c r="C109" s="38"/>
      <c r="D109" s="188" t="s">
        <v>131</v>
      </c>
      <c r="E109" s="38"/>
      <c r="F109" s="189" t="s">
        <v>591</v>
      </c>
      <c r="G109" s="38"/>
      <c r="H109" s="38"/>
      <c r="I109" s="190"/>
      <c r="J109" s="38"/>
      <c r="K109" s="38"/>
      <c r="L109" s="41"/>
      <c r="M109" s="191"/>
      <c r="N109" s="192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131</v>
      </c>
      <c r="AU109" s="19" t="s">
        <v>85</v>
      </c>
    </row>
    <row r="110" spans="1:65" s="13" customFormat="1" ht="11.25">
      <c r="B110" s="193"/>
      <c r="C110" s="194"/>
      <c r="D110" s="195" t="s">
        <v>133</v>
      </c>
      <c r="E110" s="196" t="s">
        <v>19</v>
      </c>
      <c r="F110" s="197" t="s">
        <v>134</v>
      </c>
      <c r="G110" s="194"/>
      <c r="H110" s="196" t="s">
        <v>19</v>
      </c>
      <c r="I110" s="198"/>
      <c r="J110" s="194"/>
      <c r="K110" s="194"/>
      <c r="L110" s="199"/>
      <c r="M110" s="200"/>
      <c r="N110" s="201"/>
      <c r="O110" s="201"/>
      <c r="P110" s="201"/>
      <c r="Q110" s="201"/>
      <c r="R110" s="201"/>
      <c r="S110" s="201"/>
      <c r="T110" s="202"/>
      <c r="AT110" s="203" t="s">
        <v>133</v>
      </c>
      <c r="AU110" s="203" t="s">
        <v>85</v>
      </c>
      <c r="AV110" s="13" t="s">
        <v>83</v>
      </c>
      <c r="AW110" s="13" t="s">
        <v>37</v>
      </c>
      <c r="AX110" s="13" t="s">
        <v>75</v>
      </c>
      <c r="AY110" s="203" t="s">
        <v>122</v>
      </c>
    </row>
    <row r="111" spans="1:65" s="14" customFormat="1" ht="11.25">
      <c r="B111" s="204"/>
      <c r="C111" s="205"/>
      <c r="D111" s="195" t="s">
        <v>133</v>
      </c>
      <c r="E111" s="206" t="s">
        <v>19</v>
      </c>
      <c r="F111" s="207" t="s">
        <v>592</v>
      </c>
      <c r="G111" s="205"/>
      <c r="H111" s="208">
        <v>400</v>
      </c>
      <c r="I111" s="209"/>
      <c r="J111" s="205"/>
      <c r="K111" s="205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133</v>
      </c>
      <c r="AU111" s="214" t="s">
        <v>85</v>
      </c>
      <c r="AV111" s="14" t="s">
        <v>85</v>
      </c>
      <c r="AW111" s="14" t="s">
        <v>37</v>
      </c>
      <c r="AX111" s="14" t="s">
        <v>83</v>
      </c>
      <c r="AY111" s="214" t="s">
        <v>122</v>
      </c>
    </row>
    <row r="112" spans="1:65" s="2" customFormat="1" ht="21.75" customHeight="1">
      <c r="A112" s="36"/>
      <c r="B112" s="37"/>
      <c r="C112" s="175" t="s">
        <v>167</v>
      </c>
      <c r="D112" s="175" t="s">
        <v>124</v>
      </c>
      <c r="E112" s="176" t="s">
        <v>148</v>
      </c>
      <c r="F112" s="177" t="s">
        <v>149</v>
      </c>
      <c r="G112" s="178" t="s">
        <v>150</v>
      </c>
      <c r="H112" s="179">
        <v>177.72</v>
      </c>
      <c r="I112" s="180"/>
      <c r="J112" s="181">
        <f>ROUND(I112*H112,2)</f>
        <v>0</v>
      </c>
      <c r="K112" s="177" t="s">
        <v>128</v>
      </c>
      <c r="L112" s="41"/>
      <c r="M112" s="182" t="s">
        <v>19</v>
      </c>
      <c r="N112" s="183" t="s">
        <v>46</v>
      </c>
      <c r="O112" s="66"/>
      <c r="P112" s="184">
        <f>O112*H112</f>
        <v>0</v>
      </c>
      <c r="Q112" s="184">
        <v>0</v>
      </c>
      <c r="R112" s="184">
        <f>Q112*H112</f>
        <v>0</v>
      </c>
      <c r="S112" s="184">
        <v>0</v>
      </c>
      <c r="T112" s="185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86" t="s">
        <v>129</v>
      </c>
      <c r="AT112" s="186" t="s">
        <v>124</v>
      </c>
      <c r="AU112" s="186" t="s">
        <v>85</v>
      </c>
      <c r="AY112" s="19" t="s">
        <v>122</v>
      </c>
      <c r="BE112" s="187">
        <f>IF(N112="základní",J112,0)</f>
        <v>0</v>
      </c>
      <c r="BF112" s="187">
        <f>IF(N112="snížená",J112,0)</f>
        <v>0</v>
      </c>
      <c r="BG112" s="187">
        <f>IF(N112="zákl. přenesená",J112,0)</f>
        <v>0</v>
      </c>
      <c r="BH112" s="187">
        <f>IF(N112="sníž. přenesená",J112,0)</f>
        <v>0</v>
      </c>
      <c r="BI112" s="187">
        <f>IF(N112="nulová",J112,0)</f>
        <v>0</v>
      </c>
      <c r="BJ112" s="19" t="s">
        <v>83</v>
      </c>
      <c r="BK112" s="187">
        <f>ROUND(I112*H112,2)</f>
        <v>0</v>
      </c>
      <c r="BL112" s="19" t="s">
        <v>129</v>
      </c>
      <c r="BM112" s="186" t="s">
        <v>151</v>
      </c>
    </row>
    <row r="113" spans="1:65" s="2" customFormat="1" ht="11.25">
      <c r="A113" s="36"/>
      <c r="B113" s="37"/>
      <c r="C113" s="38"/>
      <c r="D113" s="188" t="s">
        <v>131</v>
      </c>
      <c r="E113" s="38"/>
      <c r="F113" s="189" t="s">
        <v>152</v>
      </c>
      <c r="G113" s="38"/>
      <c r="H113" s="38"/>
      <c r="I113" s="190"/>
      <c r="J113" s="38"/>
      <c r="K113" s="38"/>
      <c r="L113" s="41"/>
      <c r="M113" s="191"/>
      <c r="N113" s="192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131</v>
      </c>
      <c r="AU113" s="19" t="s">
        <v>85</v>
      </c>
    </row>
    <row r="114" spans="1:65" s="13" customFormat="1" ht="11.25">
      <c r="B114" s="193"/>
      <c r="C114" s="194"/>
      <c r="D114" s="195" t="s">
        <v>133</v>
      </c>
      <c r="E114" s="196" t="s">
        <v>19</v>
      </c>
      <c r="F114" s="197" t="s">
        <v>134</v>
      </c>
      <c r="G114" s="194"/>
      <c r="H114" s="196" t="s">
        <v>19</v>
      </c>
      <c r="I114" s="198"/>
      <c r="J114" s="194"/>
      <c r="K114" s="194"/>
      <c r="L114" s="199"/>
      <c r="M114" s="200"/>
      <c r="N114" s="201"/>
      <c r="O114" s="201"/>
      <c r="P114" s="201"/>
      <c r="Q114" s="201"/>
      <c r="R114" s="201"/>
      <c r="S114" s="201"/>
      <c r="T114" s="202"/>
      <c r="AT114" s="203" t="s">
        <v>133</v>
      </c>
      <c r="AU114" s="203" t="s">
        <v>85</v>
      </c>
      <c r="AV114" s="13" t="s">
        <v>83</v>
      </c>
      <c r="AW114" s="13" t="s">
        <v>37</v>
      </c>
      <c r="AX114" s="13" t="s">
        <v>75</v>
      </c>
      <c r="AY114" s="203" t="s">
        <v>122</v>
      </c>
    </row>
    <row r="115" spans="1:65" s="14" customFormat="1" ht="11.25">
      <c r="B115" s="204"/>
      <c r="C115" s="205"/>
      <c r="D115" s="195" t="s">
        <v>133</v>
      </c>
      <c r="E115" s="206" t="s">
        <v>19</v>
      </c>
      <c r="F115" s="207" t="s">
        <v>593</v>
      </c>
      <c r="G115" s="205"/>
      <c r="H115" s="208">
        <v>109.92</v>
      </c>
      <c r="I115" s="209"/>
      <c r="J115" s="205"/>
      <c r="K115" s="205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133</v>
      </c>
      <c r="AU115" s="214" t="s">
        <v>85</v>
      </c>
      <c r="AV115" s="14" t="s">
        <v>85</v>
      </c>
      <c r="AW115" s="14" t="s">
        <v>37</v>
      </c>
      <c r="AX115" s="14" t="s">
        <v>75</v>
      </c>
      <c r="AY115" s="214" t="s">
        <v>122</v>
      </c>
    </row>
    <row r="116" spans="1:65" s="15" customFormat="1" ht="11.25">
      <c r="B116" s="215"/>
      <c r="C116" s="216"/>
      <c r="D116" s="195" t="s">
        <v>133</v>
      </c>
      <c r="E116" s="217" t="s">
        <v>19</v>
      </c>
      <c r="F116" s="218" t="s">
        <v>155</v>
      </c>
      <c r="G116" s="216"/>
      <c r="H116" s="219">
        <v>109.92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133</v>
      </c>
      <c r="AU116" s="225" t="s">
        <v>85</v>
      </c>
      <c r="AV116" s="15" t="s">
        <v>141</v>
      </c>
      <c r="AW116" s="15" t="s">
        <v>37</v>
      </c>
      <c r="AX116" s="15" t="s">
        <v>75</v>
      </c>
      <c r="AY116" s="225" t="s">
        <v>122</v>
      </c>
    </row>
    <row r="117" spans="1:65" s="13" customFormat="1" ht="11.25">
      <c r="B117" s="193"/>
      <c r="C117" s="194"/>
      <c r="D117" s="195" t="s">
        <v>133</v>
      </c>
      <c r="E117" s="196" t="s">
        <v>19</v>
      </c>
      <c r="F117" s="197" t="s">
        <v>156</v>
      </c>
      <c r="G117" s="194"/>
      <c r="H117" s="196" t="s">
        <v>19</v>
      </c>
      <c r="I117" s="198"/>
      <c r="J117" s="194"/>
      <c r="K117" s="194"/>
      <c r="L117" s="199"/>
      <c r="M117" s="200"/>
      <c r="N117" s="201"/>
      <c r="O117" s="201"/>
      <c r="P117" s="201"/>
      <c r="Q117" s="201"/>
      <c r="R117" s="201"/>
      <c r="S117" s="201"/>
      <c r="T117" s="202"/>
      <c r="AT117" s="203" t="s">
        <v>133</v>
      </c>
      <c r="AU117" s="203" t="s">
        <v>85</v>
      </c>
      <c r="AV117" s="13" t="s">
        <v>83</v>
      </c>
      <c r="AW117" s="13" t="s">
        <v>37</v>
      </c>
      <c r="AX117" s="13" t="s">
        <v>75</v>
      </c>
      <c r="AY117" s="203" t="s">
        <v>122</v>
      </c>
    </row>
    <row r="118" spans="1:65" s="14" customFormat="1" ht="33.75">
      <c r="B118" s="204"/>
      <c r="C118" s="205"/>
      <c r="D118" s="195" t="s">
        <v>133</v>
      </c>
      <c r="E118" s="206" t="s">
        <v>19</v>
      </c>
      <c r="F118" s="207" t="s">
        <v>594</v>
      </c>
      <c r="G118" s="205"/>
      <c r="H118" s="208">
        <v>56.174999999999997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133</v>
      </c>
      <c r="AU118" s="214" t="s">
        <v>85</v>
      </c>
      <c r="AV118" s="14" t="s">
        <v>85</v>
      </c>
      <c r="AW118" s="14" t="s">
        <v>37</v>
      </c>
      <c r="AX118" s="14" t="s">
        <v>75</v>
      </c>
      <c r="AY118" s="214" t="s">
        <v>122</v>
      </c>
    </row>
    <row r="119" spans="1:65" s="14" customFormat="1" ht="11.25">
      <c r="B119" s="204"/>
      <c r="C119" s="205"/>
      <c r="D119" s="195" t="s">
        <v>133</v>
      </c>
      <c r="E119" s="206" t="s">
        <v>19</v>
      </c>
      <c r="F119" s="207" t="s">
        <v>595</v>
      </c>
      <c r="G119" s="205"/>
      <c r="H119" s="208">
        <v>11.625</v>
      </c>
      <c r="I119" s="209"/>
      <c r="J119" s="205"/>
      <c r="K119" s="205"/>
      <c r="L119" s="210"/>
      <c r="M119" s="211"/>
      <c r="N119" s="212"/>
      <c r="O119" s="212"/>
      <c r="P119" s="212"/>
      <c r="Q119" s="212"/>
      <c r="R119" s="212"/>
      <c r="S119" s="212"/>
      <c r="T119" s="213"/>
      <c r="AT119" s="214" t="s">
        <v>133</v>
      </c>
      <c r="AU119" s="214" t="s">
        <v>85</v>
      </c>
      <c r="AV119" s="14" t="s">
        <v>85</v>
      </c>
      <c r="AW119" s="14" t="s">
        <v>37</v>
      </c>
      <c r="AX119" s="14" t="s">
        <v>75</v>
      </c>
      <c r="AY119" s="214" t="s">
        <v>122</v>
      </c>
    </row>
    <row r="120" spans="1:65" s="15" customFormat="1" ht="11.25">
      <c r="B120" s="215"/>
      <c r="C120" s="216"/>
      <c r="D120" s="195" t="s">
        <v>133</v>
      </c>
      <c r="E120" s="217" t="s">
        <v>19</v>
      </c>
      <c r="F120" s="218" t="s">
        <v>155</v>
      </c>
      <c r="G120" s="216"/>
      <c r="H120" s="219">
        <v>67.8</v>
      </c>
      <c r="I120" s="220"/>
      <c r="J120" s="216"/>
      <c r="K120" s="216"/>
      <c r="L120" s="221"/>
      <c r="M120" s="222"/>
      <c r="N120" s="223"/>
      <c r="O120" s="223"/>
      <c r="P120" s="223"/>
      <c r="Q120" s="223"/>
      <c r="R120" s="223"/>
      <c r="S120" s="223"/>
      <c r="T120" s="224"/>
      <c r="AT120" s="225" t="s">
        <v>133</v>
      </c>
      <c r="AU120" s="225" t="s">
        <v>85</v>
      </c>
      <c r="AV120" s="15" t="s">
        <v>141</v>
      </c>
      <c r="AW120" s="15" t="s">
        <v>37</v>
      </c>
      <c r="AX120" s="15" t="s">
        <v>75</v>
      </c>
      <c r="AY120" s="225" t="s">
        <v>122</v>
      </c>
    </row>
    <row r="121" spans="1:65" s="16" customFormat="1" ht="11.25">
      <c r="B121" s="226"/>
      <c r="C121" s="227"/>
      <c r="D121" s="195" t="s">
        <v>133</v>
      </c>
      <c r="E121" s="228" t="s">
        <v>19</v>
      </c>
      <c r="F121" s="229" t="s">
        <v>160</v>
      </c>
      <c r="G121" s="227"/>
      <c r="H121" s="230">
        <v>177.72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AT121" s="236" t="s">
        <v>133</v>
      </c>
      <c r="AU121" s="236" t="s">
        <v>85</v>
      </c>
      <c r="AV121" s="16" t="s">
        <v>129</v>
      </c>
      <c r="AW121" s="16" t="s">
        <v>37</v>
      </c>
      <c r="AX121" s="16" t="s">
        <v>83</v>
      </c>
      <c r="AY121" s="236" t="s">
        <v>122</v>
      </c>
    </row>
    <row r="122" spans="1:65" s="2" customFormat="1" ht="37.9" customHeight="1">
      <c r="A122" s="36"/>
      <c r="B122" s="37"/>
      <c r="C122" s="175" t="s">
        <v>173</v>
      </c>
      <c r="D122" s="175" t="s">
        <v>124</v>
      </c>
      <c r="E122" s="176" t="s">
        <v>191</v>
      </c>
      <c r="F122" s="177" t="s">
        <v>192</v>
      </c>
      <c r="G122" s="178" t="s">
        <v>150</v>
      </c>
      <c r="H122" s="179">
        <v>177.72</v>
      </c>
      <c r="I122" s="180"/>
      <c r="J122" s="181">
        <f>ROUND(I122*H122,2)</f>
        <v>0</v>
      </c>
      <c r="K122" s="177" t="s">
        <v>128</v>
      </c>
      <c r="L122" s="41"/>
      <c r="M122" s="182" t="s">
        <v>19</v>
      </c>
      <c r="N122" s="183" t="s">
        <v>46</v>
      </c>
      <c r="O122" s="66"/>
      <c r="P122" s="184">
        <f>O122*H122</f>
        <v>0</v>
      </c>
      <c r="Q122" s="184">
        <v>0</v>
      </c>
      <c r="R122" s="184">
        <f>Q122*H122</f>
        <v>0</v>
      </c>
      <c r="S122" s="184">
        <v>0</v>
      </c>
      <c r="T122" s="185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86" t="s">
        <v>129</v>
      </c>
      <c r="AT122" s="186" t="s">
        <v>124</v>
      </c>
      <c r="AU122" s="186" t="s">
        <v>85</v>
      </c>
      <c r="AY122" s="19" t="s">
        <v>122</v>
      </c>
      <c r="BE122" s="187">
        <f>IF(N122="základní",J122,0)</f>
        <v>0</v>
      </c>
      <c r="BF122" s="187">
        <f>IF(N122="snížená",J122,0)</f>
        <v>0</v>
      </c>
      <c r="BG122" s="187">
        <f>IF(N122="zákl. přenesená",J122,0)</f>
        <v>0</v>
      </c>
      <c r="BH122" s="187">
        <f>IF(N122="sníž. přenesená",J122,0)</f>
        <v>0</v>
      </c>
      <c r="BI122" s="187">
        <f>IF(N122="nulová",J122,0)</f>
        <v>0</v>
      </c>
      <c r="BJ122" s="19" t="s">
        <v>83</v>
      </c>
      <c r="BK122" s="187">
        <f>ROUND(I122*H122,2)</f>
        <v>0</v>
      </c>
      <c r="BL122" s="19" t="s">
        <v>129</v>
      </c>
      <c r="BM122" s="186" t="s">
        <v>193</v>
      </c>
    </row>
    <row r="123" spans="1:65" s="2" customFormat="1" ht="11.25">
      <c r="A123" s="36"/>
      <c r="B123" s="37"/>
      <c r="C123" s="38"/>
      <c r="D123" s="188" t="s">
        <v>131</v>
      </c>
      <c r="E123" s="38"/>
      <c r="F123" s="189" t="s">
        <v>194</v>
      </c>
      <c r="G123" s="38"/>
      <c r="H123" s="38"/>
      <c r="I123" s="190"/>
      <c r="J123" s="38"/>
      <c r="K123" s="38"/>
      <c r="L123" s="41"/>
      <c r="M123" s="191"/>
      <c r="N123" s="192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131</v>
      </c>
      <c r="AU123" s="19" t="s">
        <v>85</v>
      </c>
    </row>
    <row r="124" spans="1:65" s="14" customFormat="1" ht="11.25">
      <c r="B124" s="204"/>
      <c r="C124" s="205"/>
      <c r="D124" s="195" t="s">
        <v>133</v>
      </c>
      <c r="E124" s="206" t="s">
        <v>19</v>
      </c>
      <c r="F124" s="207" t="s">
        <v>596</v>
      </c>
      <c r="G124" s="205"/>
      <c r="H124" s="208">
        <v>109.92</v>
      </c>
      <c r="I124" s="209"/>
      <c r="J124" s="205"/>
      <c r="K124" s="205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133</v>
      </c>
      <c r="AU124" s="214" t="s">
        <v>85</v>
      </c>
      <c r="AV124" s="14" t="s">
        <v>85</v>
      </c>
      <c r="AW124" s="14" t="s">
        <v>37</v>
      </c>
      <c r="AX124" s="14" t="s">
        <v>75</v>
      </c>
      <c r="AY124" s="214" t="s">
        <v>122</v>
      </c>
    </row>
    <row r="125" spans="1:65" s="14" customFormat="1" ht="11.25">
      <c r="B125" s="204"/>
      <c r="C125" s="205"/>
      <c r="D125" s="195" t="s">
        <v>133</v>
      </c>
      <c r="E125" s="206" t="s">
        <v>19</v>
      </c>
      <c r="F125" s="207" t="s">
        <v>597</v>
      </c>
      <c r="G125" s="205"/>
      <c r="H125" s="208">
        <v>67.8</v>
      </c>
      <c r="I125" s="209"/>
      <c r="J125" s="205"/>
      <c r="K125" s="205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133</v>
      </c>
      <c r="AU125" s="214" t="s">
        <v>85</v>
      </c>
      <c r="AV125" s="14" t="s">
        <v>85</v>
      </c>
      <c r="AW125" s="14" t="s">
        <v>37</v>
      </c>
      <c r="AX125" s="14" t="s">
        <v>75</v>
      </c>
      <c r="AY125" s="214" t="s">
        <v>122</v>
      </c>
    </row>
    <row r="126" spans="1:65" s="16" customFormat="1" ht="11.25">
      <c r="B126" s="226"/>
      <c r="C126" s="227"/>
      <c r="D126" s="195" t="s">
        <v>133</v>
      </c>
      <c r="E126" s="228" t="s">
        <v>19</v>
      </c>
      <c r="F126" s="229" t="s">
        <v>160</v>
      </c>
      <c r="G126" s="227"/>
      <c r="H126" s="230">
        <v>177.72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AT126" s="236" t="s">
        <v>133</v>
      </c>
      <c r="AU126" s="236" t="s">
        <v>85</v>
      </c>
      <c r="AV126" s="16" t="s">
        <v>129</v>
      </c>
      <c r="AW126" s="16" t="s">
        <v>37</v>
      </c>
      <c r="AX126" s="16" t="s">
        <v>83</v>
      </c>
      <c r="AY126" s="236" t="s">
        <v>122</v>
      </c>
    </row>
    <row r="127" spans="1:65" s="2" customFormat="1" ht="37.9" customHeight="1">
      <c r="A127" s="36"/>
      <c r="B127" s="37"/>
      <c r="C127" s="175" t="s">
        <v>179</v>
      </c>
      <c r="D127" s="175" t="s">
        <v>124</v>
      </c>
      <c r="E127" s="176" t="s">
        <v>200</v>
      </c>
      <c r="F127" s="177" t="s">
        <v>201</v>
      </c>
      <c r="G127" s="178" t="s">
        <v>150</v>
      </c>
      <c r="H127" s="179">
        <v>710.88</v>
      </c>
      <c r="I127" s="180"/>
      <c r="J127" s="181">
        <f>ROUND(I127*H127,2)</f>
        <v>0</v>
      </c>
      <c r="K127" s="177" t="s">
        <v>128</v>
      </c>
      <c r="L127" s="41"/>
      <c r="M127" s="182" t="s">
        <v>19</v>
      </c>
      <c r="N127" s="183" t="s">
        <v>46</v>
      </c>
      <c r="O127" s="66"/>
      <c r="P127" s="184">
        <f>O127*H127</f>
        <v>0</v>
      </c>
      <c r="Q127" s="184">
        <v>0</v>
      </c>
      <c r="R127" s="184">
        <f>Q127*H127</f>
        <v>0</v>
      </c>
      <c r="S127" s="184">
        <v>0</v>
      </c>
      <c r="T127" s="185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6" t="s">
        <v>129</v>
      </c>
      <c r="AT127" s="186" t="s">
        <v>124</v>
      </c>
      <c r="AU127" s="186" t="s">
        <v>85</v>
      </c>
      <c r="AY127" s="19" t="s">
        <v>122</v>
      </c>
      <c r="BE127" s="187">
        <f>IF(N127="základní",J127,0)</f>
        <v>0</v>
      </c>
      <c r="BF127" s="187">
        <f>IF(N127="snížená",J127,0)</f>
        <v>0</v>
      </c>
      <c r="BG127" s="187">
        <f>IF(N127="zákl. přenesená",J127,0)</f>
        <v>0</v>
      </c>
      <c r="BH127" s="187">
        <f>IF(N127="sníž. přenesená",J127,0)</f>
        <v>0</v>
      </c>
      <c r="BI127" s="187">
        <f>IF(N127="nulová",J127,0)</f>
        <v>0</v>
      </c>
      <c r="BJ127" s="19" t="s">
        <v>83</v>
      </c>
      <c r="BK127" s="187">
        <f>ROUND(I127*H127,2)</f>
        <v>0</v>
      </c>
      <c r="BL127" s="19" t="s">
        <v>129</v>
      </c>
      <c r="BM127" s="186" t="s">
        <v>202</v>
      </c>
    </row>
    <row r="128" spans="1:65" s="2" customFormat="1" ht="11.25">
      <c r="A128" s="36"/>
      <c r="B128" s="37"/>
      <c r="C128" s="38"/>
      <c r="D128" s="188" t="s">
        <v>131</v>
      </c>
      <c r="E128" s="38"/>
      <c r="F128" s="189" t="s">
        <v>203</v>
      </c>
      <c r="G128" s="38"/>
      <c r="H128" s="38"/>
      <c r="I128" s="190"/>
      <c r="J128" s="38"/>
      <c r="K128" s="38"/>
      <c r="L128" s="41"/>
      <c r="M128" s="191"/>
      <c r="N128" s="192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131</v>
      </c>
      <c r="AU128" s="19" t="s">
        <v>85</v>
      </c>
    </row>
    <row r="129" spans="1:65" s="13" customFormat="1" ht="11.25">
      <c r="B129" s="193"/>
      <c r="C129" s="194"/>
      <c r="D129" s="195" t="s">
        <v>133</v>
      </c>
      <c r="E129" s="196" t="s">
        <v>19</v>
      </c>
      <c r="F129" s="197" t="s">
        <v>204</v>
      </c>
      <c r="G129" s="194"/>
      <c r="H129" s="196" t="s">
        <v>19</v>
      </c>
      <c r="I129" s="198"/>
      <c r="J129" s="194"/>
      <c r="K129" s="194"/>
      <c r="L129" s="199"/>
      <c r="M129" s="200"/>
      <c r="N129" s="201"/>
      <c r="O129" s="201"/>
      <c r="P129" s="201"/>
      <c r="Q129" s="201"/>
      <c r="R129" s="201"/>
      <c r="S129" s="201"/>
      <c r="T129" s="202"/>
      <c r="AT129" s="203" t="s">
        <v>133</v>
      </c>
      <c r="AU129" s="203" t="s">
        <v>85</v>
      </c>
      <c r="AV129" s="13" t="s">
        <v>83</v>
      </c>
      <c r="AW129" s="13" t="s">
        <v>37</v>
      </c>
      <c r="AX129" s="13" t="s">
        <v>75</v>
      </c>
      <c r="AY129" s="203" t="s">
        <v>122</v>
      </c>
    </row>
    <row r="130" spans="1:65" s="14" customFormat="1" ht="11.25">
      <c r="B130" s="204"/>
      <c r="C130" s="205"/>
      <c r="D130" s="195" t="s">
        <v>133</v>
      </c>
      <c r="E130" s="206" t="s">
        <v>19</v>
      </c>
      <c r="F130" s="207" t="s">
        <v>598</v>
      </c>
      <c r="G130" s="205"/>
      <c r="H130" s="208">
        <v>439.68</v>
      </c>
      <c r="I130" s="209"/>
      <c r="J130" s="205"/>
      <c r="K130" s="205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133</v>
      </c>
      <c r="AU130" s="214" t="s">
        <v>85</v>
      </c>
      <c r="AV130" s="14" t="s">
        <v>85</v>
      </c>
      <c r="AW130" s="14" t="s">
        <v>37</v>
      </c>
      <c r="AX130" s="14" t="s">
        <v>75</v>
      </c>
      <c r="AY130" s="214" t="s">
        <v>122</v>
      </c>
    </row>
    <row r="131" spans="1:65" s="14" customFormat="1" ht="11.25">
      <c r="B131" s="204"/>
      <c r="C131" s="205"/>
      <c r="D131" s="195" t="s">
        <v>133</v>
      </c>
      <c r="E131" s="206" t="s">
        <v>19</v>
      </c>
      <c r="F131" s="207" t="s">
        <v>599</v>
      </c>
      <c r="G131" s="205"/>
      <c r="H131" s="208">
        <v>271.2</v>
      </c>
      <c r="I131" s="209"/>
      <c r="J131" s="205"/>
      <c r="K131" s="205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133</v>
      </c>
      <c r="AU131" s="214" t="s">
        <v>85</v>
      </c>
      <c r="AV131" s="14" t="s">
        <v>85</v>
      </c>
      <c r="AW131" s="14" t="s">
        <v>37</v>
      </c>
      <c r="AX131" s="14" t="s">
        <v>75</v>
      </c>
      <c r="AY131" s="214" t="s">
        <v>122</v>
      </c>
    </row>
    <row r="132" spans="1:65" s="16" customFormat="1" ht="11.25">
      <c r="B132" s="226"/>
      <c r="C132" s="227"/>
      <c r="D132" s="195" t="s">
        <v>133</v>
      </c>
      <c r="E132" s="228" t="s">
        <v>19</v>
      </c>
      <c r="F132" s="229" t="s">
        <v>160</v>
      </c>
      <c r="G132" s="227"/>
      <c r="H132" s="230">
        <v>710.88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AT132" s="236" t="s">
        <v>133</v>
      </c>
      <c r="AU132" s="236" t="s">
        <v>85</v>
      </c>
      <c r="AV132" s="16" t="s">
        <v>129</v>
      </c>
      <c r="AW132" s="16" t="s">
        <v>37</v>
      </c>
      <c r="AX132" s="16" t="s">
        <v>83</v>
      </c>
      <c r="AY132" s="236" t="s">
        <v>122</v>
      </c>
    </row>
    <row r="133" spans="1:65" s="2" customFormat="1" ht="24.2" customHeight="1">
      <c r="A133" s="36"/>
      <c r="B133" s="37"/>
      <c r="C133" s="175" t="s">
        <v>185</v>
      </c>
      <c r="D133" s="175" t="s">
        <v>124</v>
      </c>
      <c r="E133" s="176" t="s">
        <v>210</v>
      </c>
      <c r="F133" s="177" t="s">
        <v>211</v>
      </c>
      <c r="G133" s="178" t="s">
        <v>150</v>
      </c>
      <c r="H133" s="179">
        <v>177.72</v>
      </c>
      <c r="I133" s="180"/>
      <c r="J133" s="181">
        <f>ROUND(I133*H133,2)</f>
        <v>0</v>
      </c>
      <c r="K133" s="177" t="s">
        <v>128</v>
      </c>
      <c r="L133" s="41"/>
      <c r="M133" s="182" t="s">
        <v>19</v>
      </c>
      <c r="N133" s="183" t="s">
        <v>46</v>
      </c>
      <c r="O133" s="66"/>
      <c r="P133" s="184">
        <f>O133*H133</f>
        <v>0</v>
      </c>
      <c r="Q133" s="184">
        <v>0</v>
      </c>
      <c r="R133" s="184">
        <f>Q133*H133</f>
        <v>0</v>
      </c>
      <c r="S133" s="184">
        <v>0</v>
      </c>
      <c r="T133" s="185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6" t="s">
        <v>129</v>
      </c>
      <c r="AT133" s="186" t="s">
        <v>124</v>
      </c>
      <c r="AU133" s="186" t="s">
        <v>85</v>
      </c>
      <c r="AY133" s="19" t="s">
        <v>122</v>
      </c>
      <c r="BE133" s="187">
        <f>IF(N133="základní",J133,0)</f>
        <v>0</v>
      </c>
      <c r="BF133" s="187">
        <f>IF(N133="snížená",J133,0)</f>
        <v>0</v>
      </c>
      <c r="BG133" s="187">
        <f>IF(N133="zákl. přenesená",J133,0)</f>
        <v>0</v>
      </c>
      <c r="BH133" s="187">
        <f>IF(N133="sníž. přenesená",J133,0)</f>
        <v>0</v>
      </c>
      <c r="BI133" s="187">
        <f>IF(N133="nulová",J133,0)</f>
        <v>0</v>
      </c>
      <c r="BJ133" s="19" t="s">
        <v>83</v>
      </c>
      <c r="BK133" s="187">
        <f>ROUND(I133*H133,2)</f>
        <v>0</v>
      </c>
      <c r="BL133" s="19" t="s">
        <v>129</v>
      </c>
      <c r="BM133" s="186" t="s">
        <v>212</v>
      </c>
    </row>
    <row r="134" spans="1:65" s="2" customFormat="1" ht="11.25">
      <c r="A134" s="36"/>
      <c r="B134" s="37"/>
      <c r="C134" s="38"/>
      <c r="D134" s="188" t="s">
        <v>131</v>
      </c>
      <c r="E134" s="38"/>
      <c r="F134" s="189" t="s">
        <v>213</v>
      </c>
      <c r="G134" s="38"/>
      <c r="H134" s="38"/>
      <c r="I134" s="190"/>
      <c r="J134" s="38"/>
      <c r="K134" s="38"/>
      <c r="L134" s="41"/>
      <c r="M134" s="191"/>
      <c r="N134" s="192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131</v>
      </c>
      <c r="AU134" s="19" t="s">
        <v>85</v>
      </c>
    </row>
    <row r="135" spans="1:65" s="14" customFormat="1" ht="11.25">
      <c r="B135" s="204"/>
      <c r="C135" s="205"/>
      <c r="D135" s="195" t="s">
        <v>133</v>
      </c>
      <c r="E135" s="206" t="s">
        <v>19</v>
      </c>
      <c r="F135" s="207" t="s">
        <v>596</v>
      </c>
      <c r="G135" s="205"/>
      <c r="H135" s="208">
        <v>109.92</v>
      </c>
      <c r="I135" s="209"/>
      <c r="J135" s="205"/>
      <c r="K135" s="205"/>
      <c r="L135" s="210"/>
      <c r="M135" s="211"/>
      <c r="N135" s="212"/>
      <c r="O135" s="212"/>
      <c r="P135" s="212"/>
      <c r="Q135" s="212"/>
      <c r="R135" s="212"/>
      <c r="S135" s="212"/>
      <c r="T135" s="213"/>
      <c r="AT135" s="214" t="s">
        <v>133</v>
      </c>
      <c r="AU135" s="214" t="s">
        <v>85</v>
      </c>
      <c r="AV135" s="14" t="s">
        <v>85</v>
      </c>
      <c r="AW135" s="14" t="s">
        <v>37</v>
      </c>
      <c r="AX135" s="14" t="s">
        <v>75</v>
      </c>
      <c r="AY135" s="214" t="s">
        <v>122</v>
      </c>
    </row>
    <row r="136" spans="1:65" s="14" customFormat="1" ht="11.25">
      <c r="B136" s="204"/>
      <c r="C136" s="205"/>
      <c r="D136" s="195" t="s">
        <v>133</v>
      </c>
      <c r="E136" s="206" t="s">
        <v>19</v>
      </c>
      <c r="F136" s="207" t="s">
        <v>597</v>
      </c>
      <c r="G136" s="205"/>
      <c r="H136" s="208">
        <v>67.8</v>
      </c>
      <c r="I136" s="209"/>
      <c r="J136" s="205"/>
      <c r="K136" s="205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133</v>
      </c>
      <c r="AU136" s="214" t="s">
        <v>85</v>
      </c>
      <c r="AV136" s="14" t="s">
        <v>85</v>
      </c>
      <c r="AW136" s="14" t="s">
        <v>37</v>
      </c>
      <c r="AX136" s="14" t="s">
        <v>75</v>
      </c>
      <c r="AY136" s="214" t="s">
        <v>122</v>
      </c>
    </row>
    <row r="137" spans="1:65" s="16" customFormat="1" ht="11.25">
      <c r="B137" s="226"/>
      <c r="C137" s="227"/>
      <c r="D137" s="195" t="s">
        <v>133</v>
      </c>
      <c r="E137" s="228" t="s">
        <v>19</v>
      </c>
      <c r="F137" s="229" t="s">
        <v>160</v>
      </c>
      <c r="G137" s="227"/>
      <c r="H137" s="230">
        <v>177.72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AT137" s="236" t="s">
        <v>133</v>
      </c>
      <c r="AU137" s="236" t="s">
        <v>85</v>
      </c>
      <c r="AV137" s="16" t="s">
        <v>129</v>
      </c>
      <c r="AW137" s="16" t="s">
        <v>37</v>
      </c>
      <c r="AX137" s="16" t="s">
        <v>83</v>
      </c>
      <c r="AY137" s="236" t="s">
        <v>122</v>
      </c>
    </row>
    <row r="138" spans="1:65" s="2" customFormat="1" ht="24.2" customHeight="1">
      <c r="A138" s="36"/>
      <c r="B138" s="37"/>
      <c r="C138" s="175" t="s">
        <v>190</v>
      </c>
      <c r="D138" s="175" t="s">
        <v>124</v>
      </c>
      <c r="E138" s="176" t="s">
        <v>215</v>
      </c>
      <c r="F138" s="177" t="s">
        <v>216</v>
      </c>
      <c r="G138" s="178" t="s">
        <v>217</v>
      </c>
      <c r="H138" s="179">
        <v>319.89600000000002</v>
      </c>
      <c r="I138" s="180"/>
      <c r="J138" s="181">
        <f>ROUND(I138*H138,2)</f>
        <v>0</v>
      </c>
      <c r="K138" s="177" t="s">
        <v>128</v>
      </c>
      <c r="L138" s="41"/>
      <c r="M138" s="182" t="s">
        <v>19</v>
      </c>
      <c r="N138" s="183" t="s">
        <v>46</v>
      </c>
      <c r="O138" s="66"/>
      <c r="P138" s="184">
        <f>O138*H138</f>
        <v>0</v>
      </c>
      <c r="Q138" s="184">
        <v>0</v>
      </c>
      <c r="R138" s="184">
        <f>Q138*H138</f>
        <v>0</v>
      </c>
      <c r="S138" s="184">
        <v>0</v>
      </c>
      <c r="T138" s="185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86" t="s">
        <v>129</v>
      </c>
      <c r="AT138" s="186" t="s">
        <v>124</v>
      </c>
      <c r="AU138" s="186" t="s">
        <v>85</v>
      </c>
      <c r="AY138" s="19" t="s">
        <v>122</v>
      </c>
      <c r="BE138" s="187">
        <f>IF(N138="základní",J138,0)</f>
        <v>0</v>
      </c>
      <c r="BF138" s="187">
        <f>IF(N138="snížená",J138,0)</f>
        <v>0</v>
      </c>
      <c r="BG138" s="187">
        <f>IF(N138="zákl. přenesená",J138,0)</f>
        <v>0</v>
      </c>
      <c r="BH138" s="187">
        <f>IF(N138="sníž. přenesená",J138,0)</f>
        <v>0</v>
      </c>
      <c r="BI138" s="187">
        <f>IF(N138="nulová",J138,0)</f>
        <v>0</v>
      </c>
      <c r="BJ138" s="19" t="s">
        <v>83</v>
      </c>
      <c r="BK138" s="187">
        <f>ROUND(I138*H138,2)</f>
        <v>0</v>
      </c>
      <c r="BL138" s="19" t="s">
        <v>129</v>
      </c>
      <c r="BM138" s="186" t="s">
        <v>218</v>
      </c>
    </row>
    <row r="139" spans="1:65" s="2" customFormat="1" ht="11.25">
      <c r="A139" s="36"/>
      <c r="B139" s="37"/>
      <c r="C139" s="38"/>
      <c r="D139" s="188" t="s">
        <v>131</v>
      </c>
      <c r="E139" s="38"/>
      <c r="F139" s="189" t="s">
        <v>219</v>
      </c>
      <c r="G139" s="38"/>
      <c r="H139" s="38"/>
      <c r="I139" s="190"/>
      <c r="J139" s="38"/>
      <c r="K139" s="38"/>
      <c r="L139" s="41"/>
      <c r="M139" s="191"/>
      <c r="N139" s="192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131</v>
      </c>
      <c r="AU139" s="19" t="s">
        <v>85</v>
      </c>
    </row>
    <row r="140" spans="1:65" s="14" customFormat="1" ht="11.25">
      <c r="B140" s="204"/>
      <c r="C140" s="205"/>
      <c r="D140" s="195" t="s">
        <v>133</v>
      </c>
      <c r="E140" s="206" t="s">
        <v>19</v>
      </c>
      <c r="F140" s="207" t="s">
        <v>600</v>
      </c>
      <c r="G140" s="205"/>
      <c r="H140" s="208">
        <v>197.85599999999999</v>
      </c>
      <c r="I140" s="209"/>
      <c r="J140" s="205"/>
      <c r="K140" s="205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133</v>
      </c>
      <c r="AU140" s="214" t="s">
        <v>85</v>
      </c>
      <c r="AV140" s="14" t="s">
        <v>85</v>
      </c>
      <c r="AW140" s="14" t="s">
        <v>37</v>
      </c>
      <c r="AX140" s="14" t="s">
        <v>75</v>
      </c>
      <c r="AY140" s="214" t="s">
        <v>122</v>
      </c>
    </row>
    <row r="141" spans="1:65" s="14" customFormat="1" ht="11.25">
      <c r="B141" s="204"/>
      <c r="C141" s="205"/>
      <c r="D141" s="195" t="s">
        <v>133</v>
      </c>
      <c r="E141" s="206" t="s">
        <v>19</v>
      </c>
      <c r="F141" s="207" t="s">
        <v>601</v>
      </c>
      <c r="G141" s="205"/>
      <c r="H141" s="208">
        <v>122.04</v>
      </c>
      <c r="I141" s="209"/>
      <c r="J141" s="205"/>
      <c r="K141" s="205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133</v>
      </c>
      <c r="AU141" s="214" t="s">
        <v>85</v>
      </c>
      <c r="AV141" s="14" t="s">
        <v>85</v>
      </c>
      <c r="AW141" s="14" t="s">
        <v>37</v>
      </c>
      <c r="AX141" s="14" t="s">
        <v>75</v>
      </c>
      <c r="AY141" s="214" t="s">
        <v>122</v>
      </c>
    </row>
    <row r="142" spans="1:65" s="16" customFormat="1" ht="11.25">
      <c r="B142" s="226"/>
      <c r="C142" s="227"/>
      <c r="D142" s="195" t="s">
        <v>133</v>
      </c>
      <c r="E142" s="228" t="s">
        <v>19</v>
      </c>
      <c r="F142" s="229" t="s">
        <v>160</v>
      </c>
      <c r="G142" s="227"/>
      <c r="H142" s="230">
        <v>319.89600000000002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AT142" s="236" t="s">
        <v>133</v>
      </c>
      <c r="AU142" s="236" t="s">
        <v>85</v>
      </c>
      <c r="AV142" s="16" t="s">
        <v>129</v>
      </c>
      <c r="AW142" s="16" t="s">
        <v>37</v>
      </c>
      <c r="AX142" s="16" t="s">
        <v>83</v>
      </c>
      <c r="AY142" s="236" t="s">
        <v>122</v>
      </c>
    </row>
    <row r="143" spans="1:65" s="2" customFormat="1" ht="24.2" customHeight="1">
      <c r="A143" s="36"/>
      <c r="B143" s="37"/>
      <c r="C143" s="175" t="s">
        <v>199</v>
      </c>
      <c r="D143" s="175" t="s">
        <v>124</v>
      </c>
      <c r="E143" s="176" t="s">
        <v>225</v>
      </c>
      <c r="F143" s="177" t="s">
        <v>226</v>
      </c>
      <c r="G143" s="178" t="s">
        <v>150</v>
      </c>
      <c r="H143" s="179">
        <v>177.72</v>
      </c>
      <c r="I143" s="180"/>
      <c r="J143" s="181">
        <f>ROUND(I143*H143,2)</f>
        <v>0</v>
      </c>
      <c r="K143" s="177" t="s">
        <v>128</v>
      </c>
      <c r="L143" s="41"/>
      <c r="M143" s="182" t="s">
        <v>19</v>
      </c>
      <c r="N143" s="183" t="s">
        <v>46</v>
      </c>
      <c r="O143" s="66"/>
      <c r="P143" s="184">
        <f>O143*H143</f>
        <v>0</v>
      </c>
      <c r="Q143" s="184">
        <v>0</v>
      </c>
      <c r="R143" s="184">
        <f>Q143*H143</f>
        <v>0</v>
      </c>
      <c r="S143" s="184">
        <v>0</v>
      </c>
      <c r="T143" s="185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86" t="s">
        <v>129</v>
      </c>
      <c r="AT143" s="186" t="s">
        <v>124</v>
      </c>
      <c r="AU143" s="186" t="s">
        <v>85</v>
      </c>
      <c r="AY143" s="19" t="s">
        <v>122</v>
      </c>
      <c r="BE143" s="187">
        <f>IF(N143="základní",J143,0)</f>
        <v>0</v>
      </c>
      <c r="BF143" s="187">
        <f>IF(N143="snížená",J143,0)</f>
        <v>0</v>
      </c>
      <c r="BG143" s="187">
        <f>IF(N143="zákl. přenesená",J143,0)</f>
        <v>0</v>
      </c>
      <c r="BH143" s="187">
        <f>IF(N143="sníž. přenesená",J143,0)</f>
        <v>0</v>
      </c>
      <c r="BI143" s="187">
        <f>IF(N143="nulová",J143,0)</f>
        <v>0</v>
      </c>
      <c r="BJ143" s="19" t="s">
        <v>83</v>
      </c>
      <c r="BK143" s="187">
        <f>ROUND(I143*H143,2)</f>
        <v>0</v>
      </c>
      <c r="BL143" s="19" t="s">
        <v>129</v>
      </c>
      <c r="BM143" s="186" t="s">
        <v>227</v>
      </c>
    </row>
    <row r="144" spans="1:65" s="2" customFormat="1" ht="11.25">
      <c r="A144" s="36"/>
      <c r="B144" s="37"/>
      <c r="C144" s="38"/>
      <c r="D144" s="188" t="s">
        <v>131</v>
      </c>
      <c r="E144" s="38"/>
      <c r="F144" s="189" t="s">
        <v>228</v>
      </c>
      <c r="G144" s="38"/>
      <c r="H144" s="38"/>
      <c r="I144" s="190"/>
      <c r="J144" s="38"/>
      <c r="K144" s="38"/>
      <c r="L144" s="41"/>
      <c r="M144" s="191"/>
      <c r="N144" s="192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131</v>
      </c>
      <c r="AU144" s="19" t="s">
        <v>85</v>
      </c>
    </row>
    <row r="145" spans="1:65" s="14" customFormat="1" ht="11.25">
      <c r="B145" s="204"/>
      <c r="C145" s="205"/>
      <c r="D145" s="195" t="s">
        <v>133</v>
      </c>
      <c r="E145" s="206" t="s">
        <v>19</v>
      </c>
      <c r="F145" s="207" t="s">
        <v>596</v>
      </c>
      <c r="G145" s="205"/>
      <c r="H145" s="208">
        <v>109.92</v>
      </c>
      <c r="I145" s="209"/>
      <c r="J145" s="205"/>
      <c r="K145" s="205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133</v>
      </c>
      <c r="AU145" s="214" t="s">
        <v>85</v>
      </c>
      <c r="AV145" s="14" t="s">
        <v>85</v>
      </c>
      <c r="AW145" s="14" t="s">
        <v>37</v>
      </c>
      <c r="AX145" s="14" t="s">
        <v>75</v>
      </c>
      <c r="AY145" s="214" t="s">
        <v>122</v>
      </c>
    </row>
    <row r="146" spans="1:65" s="14" customFormat="1" ht="11.25">
      <c r="B146" s="204"/>
      <c r="C146" s="205"/>
      <c r="D146" s="195" t="s">
        <v>133</v>
      </c>
      <c r="E146" s="206" t="s">
        <v>19</v>
      </c>
      <c r="F146" s="207" t="s">
        <v>597</v>
      </c>
      <c r="G146" s="205"/>
      <c r="H146" s="208">
        <v>67.8</v>
      </c>
      <c r="I146" s="209"/>
      <c r="J146" s="205"/>
      <c r="K146" s="205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133</v>
      </c>
      <c r="AU146" s="214" t="s">
        <v>85</v>
      </c>
      <c r="AV146" s="14" t="s">
        <v>85</v>
      </c>
      <c r="AW146" s="14" t="s">
        <v>37</v>
      </c>
      <c r="AX146" s="14" t="s">
        <v>75</v>
      </c>
      <c r="AY146" s="214" t="s">
        <v>122</v>
      </c>
    </row>
    <row r="147" spans="1:65" s="16" customFormat="1" ht="11.25">
      <c r="B147" s="226"/>
      <c r="C147" s="227"/>
      <c r="D147" s="195" t="s">
        <v>133</v>
      </c>
      <c r="E147" s="228" t="s">
        <v>19</v>
      </c>
      <c r="F147" s="229" t="s">
        <v>160</v>
      </c>
      <c r="G147" s="227"/>
      <c r="H147" s="230">
        <v>177.72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AT147" s="236" t="s">
        <v>133</v>
      </c>
      <c r="AU147" s="236" t="s">
        <v>85</v>
      </c>
      <c r="AV147" s="16" t="s">
        <v>129</v>
      </c>
      <c r="AW147" s="16" t="s">
        <v>37</v>
      </c>
      <c r="AX147" s="16" t="s">
        <v>83</v>
      </c>
      <c r="AY147" s="236" t="s">
        <v>122</v>
      </c>
    </row>
    <row r="148" spans="1:65" s="2" customFormat="1" ht="21.75" customHeight="1">
      <c r="A148" s="36"/>
      <c r="B148" s="37"/>
      <c r="C148" s="175" t="s">
        <v>209</v>
      </c>
      <c r="D148" s="175" t="s">
        <v>124</v>
      </c>
      <c r="E148" s="176" t="s">
        <v>280</v>
      </c>
      <c r="F148" s="177" t="s">
        <v>281</v>
      </c>
      <c r="G148" s="178" t="s">
        <v>127</v>
      </c>
      <c r="H148" s="179">
        <v>1242.5</v>
      </c>
      <c r="I148" s="180"/>
      <c r="J148" s="181">
        <f>ROUND(I148*H148,2)</f>
        <v>0</v>
      </c>
      <c r="K148" s="177" t="s">
        <v>128</v>
      </c>
      <c r="L148" s="41"/>
      <c r="M148" s="182" t="s">
        <v>19</v>
      </c>
      <c r="N148" s="183" t="s">
        <v>46</v>
      </c>
      <c r="O148" s="66"/>
      <c r="P148" s="184">
        <f>O148*H148</f>
        <v>0</v>
      </c>
      <c r="Q148" s="184">
        <v>0</v>
      </c>
      <c r="R148" s="184">
        <f>Q148*H148</f>
        <v>0</v>
      </c>
      <c r="S148" s="184">
        <v>0</v>
      </c>
      <c r="T148" s="185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86" t="s">
        <v>129</v>
      </c>
      <c r="AT148" s="186" t="s">
        <v>124</v>
      </c>
      <c r="AU148" s="186" t="s">
        <v>85</v>
      </c>
      <c r="AY148" s="19" t="s">
        <v>122</v>
      </c>
      <c r="BE148" s="187">
        <f>IF(N148="základní",J148,0)</f>
        <v>0</v>
      </c>
      <c r="BF148" s="187">
        <f>IF(N148="snížená",J148,0)</f>
        <v>0</v>
      </c>
      <c r="BG148" s="187">
        <f>IF(N148="zákl. přenesená",J148,0)</f>
        <v>0</v>
      </c>
      <c r="BH148" s="187">
        <f>IF(N148="sníž. přenesená",J148,0)</f>
        <v>0</v>
      </c>
      <c r="BI148" s="187">
        <f>IF(N148="nulová",J148,0)</f>
        <v>0</v>
      </c>
      <c r="BJ148" s="19" t="s">
        <v>83</v>
      </c>
      <c r="BK148" s="187">
        <f>ROUND(I148*H148,2)</f>
        <v>0</v>
      </c>
      <c r="BL148" s="19" t="s">
        <v>129</v>
      </c>
      <c r="BM148" s="186" t="s">
        <v>282</v>
      </c>
    </row>
    <row r="149" spans="1:65" s="2" customFormat="1" ht="11.25">
      <c r="A149" s="36"/>
      <c r="B149" s="37"/>
      <c r="C149" s="38"/>
      <c r="D149" s="188" t="s">
        <v>131</v>
      </c>
      <c r="E149" s="38"/>
      <c r="F149" s="189" t="s">
        <v>283</v>
      </c>
      <c r="G149" s="38"/>
      <c r="H149" s="38"/>
      <c r="I149" s="190"/>
      <c r="J149" s="38"/>
      <c r="K149" s="38"/>
      <c r="L149" s="41"/>
      <c r="M149" s="191"/>
      <c r="N149" s="192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131</v>
      </c>
      <c r="AU149" s="19" t="s">
        <v>85</v>
      </c>
    </row>
    <row r="150" spans="1:65" s="13" customFormat="1" ht="11.25">
      <c r="B150" s="193"/>
      <c r="C150" s="194"/>
      <c r="D150" s="195" t="s">
        <v>133</v>
      </c>
      <c r="E150" s="196" t="s">
        <v>19</v>
      </c>
      <c r="F150" s="197" t="s">
        <v>134</v>
      </c>
      <c r="G150" s="194"/>
      <c r="H150" s="196" t="s">
        <v>19</v>
      </c>
      <c r="I150" s="198"/>
      <c r="J150" s="194"/>
      <c r="K150" s="194"/>
      <c r="L150" s="199"/>
      <c r="M150" s="200"/>
      <c r="N150" s="201"/>
      <c r="O150" s="201"/>
      <c r="P150" s="201"/>
      <c r="Q150" s="201"/>
      <c r="R150" s="201"/>
      <c r="S150" s="201"/>
      <c r="T150" s="202"/>
      <c r="AT150" s="203" t="s">
        <v>133</v>
      </c>
      <c r="AU150" s="203" t="s">
        <v>85</v>
      </c>
      <c r="AV150" s="13" t="s">
        <v>83</v>
      </c>
      <c r="AW150" s="13" t="s">
        <v>37</v>
      </c>
      <c r="AX150" s="13" t="s">
        <v>75</v>
      </c>
      <c r="AY150" s="203" t="s">
        <v>122</v>
      </c>
    </row>
    <row r="151" spans="1:65" s="14" customFormat="1" ht="11.25">
      <c r="B151" s="204"/>
      <c r="C151" s="205"/>
      <c r="D151" s="195" t="s">
        <v>133</v>
      </c>
      <c r="E151" s="206" t="s">
        <v>19</v>
      </c>
      <c r="F151" s="207" t="s">
        <v>284</v>
      </c>
      <c r="G151" s="205"/>
      <c r="H151" s="208">
        <v>268.5</v>
      </c>
      <c r="I151" s="209"/>
      <c r="J151" s="205"/>
      <c r="K151" s="205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133</v>
      </c>
      <c r="AU151" s="214" t="s">
        <v>85</v>
      </c>
      <c r="AV151" s="14" t="s">
        <v>85</v>
      </c>
      <c r="AW151" s="14" t="s">
        <v>37</v>
      </c>
      <c r="AX151" s="14" t="s">
        <v>75</v>
      </c>
      <c r="AY151" s="214" t="s">
        <v>122</v>
      </c>
    </row>
    <row r="152" spans="1:65" s="14" customFormat="1" ht="11.25">
      <c r="B152" s="204"/>
      <c r="C152" s="205"/>
      <c r="D152" s="195" t="s">
        <v>133</v>
      </c>
      <c r="E152" s="206" t="s">
        <v>19</v>
      </c>
      <c r="F152" s="207" t="s">
        <v>285</v>
      </c>
      <c r="G152" s="205"/>
      <c r="H152" s="208">
        <v>974</v>
      </c>
      <c r="I152" s="209"/>
      <c r="J152" s="205"/>
      <c r="K152" s="205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133</v>
      </c>
      <c r="AU152" s="214" t="s">
        <v>85</v>
      </c>
      <c r="AV152" s="14" t="s">
        <v>85</v>
      </c>
      <c r="AW152" s="14" t="s">
        <v>37</v>
      </c>
      <c r="AX152" s="14" t="s">
        <v>75</v>
      </c>
      <c r="AY152" s="214" t="s">
        <v>122</v>
      </c>
    </row>
    <row r="153" spans="1:65" s="16" customFormat="1" ht="11.25">
      <c r="B153" s="226"/>
      <c r="C153" s="227"/>
      <c r="D153" s="195" t="s">
        <v>133</v>
      </c>
      <c r="E153" s="228" t="s">
        <v>19</v>
      </c>
      <c r="F153" s="229" t="s">
        <v>160</v>
      </c>
      <c r="G153" s="227"/>
      <c r="H153" s="230">
        <v>1242.5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133</v>
      </c>
      <c r="AU153" s="236" t="s">
        <v>85</v>
      </c>
      <c r="AV153" s="16" t="s">
        <v>129</v>
      </c>
      <c r="AW153" s="16" t="s">
        <v>37</v>
      </c>
      <c r="AX153" s="16" t="s">
        <v>83</v>
      </c>
      <c r="AY153" s="236" t="s">
        <v>122</v>
      </c>
    </row>
    <row r="154" spans="1:65" s="12" customFormat="1" ht="22.9" customHeight="1">
      <c r="B154" s="159"/>
      <c r="C154" s="160"/>
      <c r="D154" s="161" t="s">
        <v>74</v>
      </c>
      <c r="E154" s="173" t="s">
        <v>161</v>
      </c>
      <c r="F154" s="173" t="s">
        <v>304</v>
      </c>
      <c r="G154" s="160"/>
      <c r="H154" s="160"/>
      <c r="I154" s="163"/>
      <c r="J154" s="174">
        <f>BK154</f>
        <v>0</v>
      </c>
      <c r="K154" s="160"/>
      <c r="L154" s="165"/>
      <c r="M154" s="166"/>
      <c r="N154" s="167"/>
      <c r="O154" s="167"/>
      <c r="P154" s="168">
        <f>SUM(P155:P201)</f>
        <v>0</v>
      </c>
      <c r="Q154" s="167"/>
      <c r="R154" s="168">
        <f>SUM(R155:R201)</f>
        <v>103.68746</v>
      </c>
      <c r="S154" s="167"/>
      <c r="T154" s="169">
        <f>SUM(T155:T201)</f>
        <v>0</v>
      </c>
      <c r="AR154" s="170" t="s">
        <v>83</v>
      </c>
      <c r="AT154" s="171" t="s">
        <v>74</v>
      </c>
      <c r="AU154" s="171" t="s">
        <v>83</v>
      </c>
      <c r="AY154" s="170" t="s">
        <v>122</v>
      </c>
      <c r="BK154" s="172">
        <f>SUM(BK155:BK201)</f>
        <v>0</v>
      </c>
    </row>
    <row r="155" spans="1:65" s="2" customFormat="1" ht="21.75" customHeight="1">
      <c r="A155" s="36"/>
      <c r="B155" s="37"/>
      <c r="C155" s="175" t="s">
        <v>214</v>
      </c>
      <c r="D155" s="175" t="s">
        <v>124</v>
      </c>
      <c r="E155" s="176" t="s">
        <v>306</v>
      </c>
      <c r="F155" s="177" t="s">
        <v>307</v>
      </c>
      <c r="G155" s="178" t="s">
        <v>127</v>
      </c>
      <c r="H155" s="179">
        <v>264</v>
      </c>
      <c r="I155" s="180"/>
      <c r="J155" s="181">
        <f>ROUND(I155*H155,2)</f>
        <v>0</v>
      </c>
      <c r="K155" s="177" t="s">
        <v>128</v>
      </c>
      <c r="L155" s="41"/>
      <c r="M155" s="182" t="s">
        <v>19</v>
      </c>
      <c r="N155" s="183" t="s">
        <v>46</v>
      </c>
      <c r="O155" s="66"/>
      <c r="P155" s="184">
        <f>O155*H155</f>
        <v>0</v>
      </c>
      <c r="Q155" s="184">
        <v>0</v>
      </c>
      <c r="R155" s="184">
        <f>Q155*H155</f>
        <v>0</v>
      </c>
      <c r="S155" s="184">
        <v>0</v>
      </c>
      <c r="T155" s="185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86" t="s">
        <v>129</v>
      </c>
      <c r="AT155" s="186" t="s">
        <v>124</v>
      </c>
      <c r="AU155" s="186" t="s">
        <v>85</v>
      </c>
      <c r="AY155" s="19" t="s">
        <v>122</v>
      </c>
      <c r="BE155" s="187">
        <f>IF(N155="základní",J155,0)</f>
        <v>0</v>
      </c>
      <c r="BF155" s="187">
        <f>IF(N155="snížená",J155,0)</f>
        <v>0</v>
      </c>
      <c r="BG155" s="187">
        <f>IF(N155="zákl. přenesená",J155,0)</f>
        <v>0</v>
      </c>
      <c r="BH155" s="187">
        <f>IF(N155="sníž. přenesená",J155,0)</f>
        <v>0</v>
      </c>
      <c r="BI155" s="187">
        <f>IF(N155="nulová",J155,0)</f>
        <v>0</v>
      </c>
      <c r="BJ155" s="19" t="s">
        <v>83</v>
      </c>
      <c r="BK155" s="187">
        <f>ROUND(I155*H155,2)</f>
        <v>0</v>
      </c>
      <c r="BL155" s="19" t="s">
        <v>129</v>
      </c>
      <c r="BM155" s="186" t="s">
        <v>308</v>
      </c>
    </row>
    <row r="156" spans="1:65" s="2" customFormat="1" ht="11.25">
      <c r="A156" s="36"/>
      <c r="B156" s="37"/>
      <c r="C156" s="38"/>
      <c r="D156" s="188" t="s">
        <v>131</v>
      </c>
      <c r="E156" s="38"/>
      <c r="F156" s="189" t="s">
        <v>309</v>
      </c>
      <c r="G156" s="38"/>
      <c r="H156" s="38"/>
      <c r="I156" s="190"/>
      <c r="J156" s="38"/>
      <c r="K156" s="38"/>
      <c r="L156" s="41"/>
      <c r="M156" s="191"/>
      <c r="N156" s="192"/>
      <c r="O156" s="66"/>
      <c r="P156" s="66"/>
      <c r="Q156" s="66"/>
      <c r="R156" s="66"/>
      <c r="S156" s="66"/>
      <c r="T156" s="67"/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T156" s="19" t="s">
        <v>131</v>
      </c>
      <c r="AU156" s="19" t="s">
        <v>85</v>
      </c>
    </row>
    <row r="157" spans="1:65" s="13" customFormat="1" ht="11.25">
      <c r="B157" s="193"/>
      <c r="C157" s="194"/>
      <c r="D157" s="195" t="s">
        <v>133</v>
      </c>
      <c r="E157" s="196" t="s">
        <v>19</v>
      </c>
      <c r="F157" s="197" t="s">
        <v>310</v>
      </c>
      <c r="G157" s="194"/>
      <c r="H157" s="196" t="s">
        <v>19</v>
      </c>
      <c r="I157" s="198"/>
      <c r="J157" s="194"/>
      <c r="K157" s="194"/>
      <c r="L157" s="199"/>
      <c r="M157" s="200"/>
      <c r="N157" s="201"/>
      <c r="O157" s="201"/>
      <c r="P157" s="201"/>
      <c r="Q157" s="201"/>
      <c r="R157" s="201"/>
      <c r="S157" s="201"/>
      <c r="T157" s="202"/>
      <c r="AT157" s="203" t="s">
        <v>133</v>
      </c>
      <c r="AU157" s="203" t="s">
        <v>85</v>
      </c>
      <c r="AV157" s="13" t="s">
        <v>83</v>
      </c>
      <c r="AW157" s="13" t="s">
        <v>37</v>
      </c>
      <c r="AX157" s="13" t="s">
        <v>75</v>
      </c>
      <c r="AY157" s="203" t="s">
        <v>122</v>
      </c>
    </row>
    <row r="158" spans="1:65" s="13" customFormat="1" ht="11.25">
      <c r="B158" s="193"/>
      <c r="C158" s="194"/>
      <c r="D158" s="195" t="s">
        <v>133</v>
      </c>
      <c r="E158" s="196" t="s">
        <v>19</v>
      </c>
      <c r="F158" s="197" t="s">
        <v>311</v>
      </c>
      <c r="G158" s="194"/>
      <c r="H158" s="196" t="s">
        <v>19</v>
      </c>
      <c r="I158" s="198"/>
      <c r="J158" s="194"/>
      <c r="K158" s="194"/>
      <c r="L158" s="199"/>
      <c r="M158" s="200"/>
      <c r="N158" s="201"/>
      <c r="O158" s="201"/>
      <c r="P158" s="201"/>
      <c r="Q158" s="201"/>
      <c r="R158" s="201"/>
      <c r="S158" s="201"/>
      <c r="T158" s="202"/>
      <c r="AT158" s="203" t="s">
        <v>133</v>
      </c>
      <c r="AU158" s="203" t="s">
        <v>85</v>
      </c>
      <c r="AV158" s="13" t="s">
        <v>83</v>
      </c>
      <c r="AW158" s="13" t="s">
        <v>37</v>
      </c>
      <c r="AX158" s="13" t="s">
        <v>75</v>
      </c>
      <c r="AY158" s="203" t="s">
        <v>122</v>
      </c>
    </row>
    <row r="159" spans="1:65" s="14" customFormat="1" ht="11.25">
      <c r="B159" s="204"/>
      <c r="C159" s="205"/>
      <c r="D159" s="195" t="s">
        <v>133</v>
      </c>
      <c r="E159" s="206" t="s">
        <v>19</v>
      </c>
      <c r="F159" s="207" t="s">
        <v>602</v>
      </c>
      <c r="G159" s="205"/>
      <c r="H159" s="208">
        <v>132</v>
      </c>
      <c r="I159" s="209"/>
      <c r="J159" s="205"/>
      <c r="K159" s="205"/>
      <c r="L159" s="210"/>
      <c r="M159" s="211"/>
      <c r="N159" s="212"/>
      <c r="O159" s="212"/>
      <c r="P159" s="212"/>
      <c r="Q159" s="212"/>
      <c r="R159" s="212"/>
      <c r="S159" s="212"/>
      <c r="T159" s="213"/>
      <c r="AT159" s="214" t="s">
        <v>133</v>
      </c>
      <c r="AU159" s="214" t="s">
        <v>85</v>
      </c>
      <c r="AV159" s="14" t="s">
        <v>85</v>
      </c>
      <c r="AW159" s="14" t="s">
        <v>37</v>
      </c>
      <c r="AX159" s="14" t="s">
        <v>75</v>
      </c>
      <c r="AY159" s="214" t="s">
        <v>122</v>
      </c>
    </row>
    <row r="160" spans="1:65" s="15" customFormat="1" ht="11.25">
      <c r="B160" s="215"/>
      <c r="C160" s="216"/>
      <c r="D160" s="195" t="s">
        <v>133</v>
      </c>
      <c r="E160" s="217" t="s">
        <v>19</v>
      </c>
      <c r="F160" s="218" t="s">
        <v>155</v>
      </c>
      <c r="G160" s="216"/>
      <c r="H160" s="219">
        <v>132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133</v>
      </c>
      <c r="AU160" s="225" t="s">
        <v>85</v>
      </c>
      <c r="AV160" s="15" t="s">
        <v>141</v>
      </c>
      <c r="AW160" s="15" t="s">
        <v>37</v>
      </c>
      <c r="AX160" s="15" t="s">
        <v>75</v>
      </c>
      <c r="AY160" s="225" t="s">
        <v>122</v>
      </c>
    </row>
    <row r="161" spans="1:65" s="13" customFormat="1" ht="11.25">
      <c r="B161" s="193"/>
      <c r="C161" s="194"/>
      <c r="D161" s="195" t="s">
        <v>133</v>
      </c>
      <c r="E161" s="196" t="s">
        <v>19</v>
      </c>
      <c r="F161" s="197" t="s">
        <v>314</v>
      </c>
      <c r="G161" s="194"/>
      <c r="H161" s="196" t="s">
        <v>19</v>
      </c>
      <c r="I161" s="198"/>
      <c r="J161" s="194"/>
      <c r="K161" s="194"/>
      <c r="L161" s="199"/>
      <c r="M161" s="200"/>
      <c r="N161" s="201"/>
      <c r="O161" s="201"/>
      <c r="P161" s="201"/>
      <c r="Q161" s="201"/>
      <c r="R161" s="201"/>
      <c r="S161" s="201"/>
      <c r="T161" s="202"/>
      <c r="AT161" s="203" t="s">
        <v>133</v>
      </c>
      <c r="AU161" s="203" t="s">
        <v>85</v>
      </c>
      <c r="AV161" s="13" t="s">
        <v>83</v>
      </c>
      <c r="AW161" s="13" t="s">
        <v>37</v>
      </c>
      <c r="AX161" s="13" t="s">
        <v>75</v>
      </c>
      <c r="AY161" s="203" t="s">
        <v>122</v>
      </c>
    </row>
    <row r="162" spans="1:65" s="14" customFormat="1" ht="11.25">
      <c r="B162" s="204"/>
      <c r="C162" s="205"/>
      <c r="D162" s="195" t="s">
        <v>133</v>
      </c>
      <c r="E162" s="206" t="s">
        <v>19</v>
      </c>
      <c r="F162" s="207" t="s">
        <v>602</v>
      </c>
      <c r="G162" s="205"/>
      <c r="H162" s="208">
        <v>132</v>
      </c>
      <c r="I162" s="209"/>
      <c r="J162" s="205"/>
      <c r="K162" s="205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133</v>
      </c>
      <c r="AU162" s="214" t="s">
        <v>85</v>
      </c>
      <c r="AV162" s="14" t="s">
        <v>85</v>
      </c>
      <c r="AW162" s="14" t="s">
        <v>37</v>
      </c>
      <c r="AX162" s="14" t="s">
        <v>75</v>
      </c>
      <c r="AY162" s="214" t="s">
        <v>122</v>
      </c>
    </row>
    <row r="163" spans="1:65" s="15" customFormat="1" ht="11.25">
      <c r="B163" s="215"/>
      <c r="C163" s="216"/>
      <c r="D163" s="195" t="s">
        <v>133</v>
      </c>
      <c r="E163" s="217" t="s">
        <v>19</v>
      </c>
      <c r="F163" s="218" t="s">
        <v>155</v>
      </c>
      <c r="G163" s="216"/>
      <c r="H163" s="219">
        <v>132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133</v>
      </c>
      <c r="AU163" s="225" t="s">
        <v>85</v>
      </c>
      <c r="AV163" s="15" t="s">
        <v>141</v>
      </c>
      <c r="AW163" s="15" t="s">
        <v>37</v>
      </c>
      <c r="AX163" s="15" t="s">
        <v>75</v>
      </c>
      <c r="AY163" s="225" t="s">
        <v>122</v>
      </c>
    </row>
    <row r="164" spans="1:65" s="16" customFormat="1" ht="11.25">
      <c r="B164" s="226"/>
      <c r="C164" s="227"/>
      <c r="D164" s="195" t="s">
        <v>133</v>
      </c>
      <c r="E164" s="228" t="s">
        <v>19</v>
      </c>
      <c r="F164" s="229" t="s">
        <v>160</v>
      </c>
      <c r="G164" s="227"/>
      <c r="H164" s="230">
        <v>264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AT164" s="236" t="s">
        <v>133</v>
      </c>
      <c r="AU164" s="236" t="s">
        <v>85</v>
      </c>
      <c r="AV164" s="16" t="s">
        <v>129</v>
      </c>
      <c r="AW164" s="16" t="s">
        <v>37</v>
      </c>
      <c r="AX164" s="16" t="s">
        <v>83</v>
      </c>
      <c r="AY164" s="236" t="s">
        <v>122</v>
      </c>
    </row>
    <row r="165" spans="1:65" s="2" customFormat="1" ht="21.75" customHeight="1">
      <c r="A165" s="36"/>
      <c r="B165" s="37"/>
      <c r="C165" s="175" t="s">
        <v>224</v>
      </c>
      <c r="D165" s="175" t="s">
        <v>124</v>
      </c>
      <c r="E165" s="176" t="s">
        <v>316</v>
      </c>
      <c r="F165" s="177" t="s">
        <v>317</v>
      </c>
      <c r="G165" s="178" t="s">
        <v>127</v>
      </c>
      <c r="H165" s="179">
        <v>328</v>
      </c>
      <c r="I165" s="180"/>
      <c r="J165" s="181">
        <f>ROUND(I165*H165,2)</f>
        <v>0</v>
      </c>
      <c r="K165" s="177" t="s">
        <v>19</v>
      </c>
      <c r="L165" s="41"/>
      <c r="M165" s="182" t="s">
        <v>19</v>
      </c>
      <c r="N165" s="183" t="s">
        <v>46</v>
      </c>
      <c r="O165" s="66"/>
      <c r="P165" s="184">
        <f>O165*H165</f>
        <v>0</v>
      </c>
      <c r="Q165" s="184">
        <v>0</v>
      </c>
      <c r="R165" s="184">
        <f>Q165*H165</f>
        <v>0</v>
      </c>
      <c r="S165" s="184">
        <v>0</v>
      </c>
      <c r="T165" s="185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86" t="s">
        <v>129</v>
      </c>
      <c r="AT165" s="186" t="s">
        <v>124</v>
      </c>
      <c r="AU165" s="186" t="s">
        <v>85</v>
      </c>
      <c r="AY165" s="19" t="s">
        <v>122</v>
      </c>
      <c r="BE165" s="187">
        <f>IF(N165="základní",J165,0)</f>
        <v>0</v>
      </c>
      <c r="BF165" s="187">
        <f>IF(N165="snížená",J165,0)</f>
        <v>0</v>
      </c>
      <c r="BG165" s="187">
        <f>IF(N165="zákl. přenesená",J165,0)</f>
        <v>0</v>
      </c>
      <c r="BH165" s="187">
        <f>IF(N165="sníž. přenesená",J165,0)</f>
        <v>0</v>
      </c>
      <c r="BI165" s="187">
        <f>IF(N165="nulová",J165,0)</f>
        <v>0</v>
      </c>
      <c r="BJ165" s="19" t="s">
        <v>83</v>
      </c>
      <c r="BK165" s="187">
        <f>ROUND(I165*H165,2)</f>
        <v>0</v>
      </c>
      <c r="BL165" s="19" t="s">
        <v>129</v>
      </c>
      <c r="BM165" s="186" t="s">
        <v>318</v>
      </c>
    </row>
    <row r="166" spans="1:65" s="13" customFormat="1" ht="11.25">
      <c r="B166" s="193"/>
      <c r="C166" s="194"/>
      <c r="D166" s="195" t="s">
        <v>133</v>
      </c>
      <c r="E166" s="196" t="s">
        <v>19</v>
      </c>
      <c r="F166" s="197" t="s">
        <v>319</v>
      </c>
      <c r="G166" s="194"/>
      <c r="H166" s="196" t="s">
        <v>19</v>
      </c>
      <c r="I166" s="198"/>
      <c r="J166" s="194"/>
      <c r="K166" s="194"/>
      <c r="L166" s="199"/>
      <c r="M166" s="200"/>
      <c r="N166" s="201"/>
      <c r="O166" s="201"/>
      <c r="P166" s="201"/>
      <c r="Q166" s="201"/>
      <c r="R166" s="201"/>
      <c r="S166" s="201"/>
      <c r="T166" s="202"/>
      <c r="AT166" s="203" t="s">
        <v>133</v>
      </c>
      <c r="AU166" s="203" t="s">
        <v>85</v>
      </c>
      <c r="AV166" s="13" t="s">
        <v>83</v>
      </c>
      <c r="AW166" s="13" t="s">
        <v>37</v>
      </c>
      <c r="AX166" s="13" t="s">
        <v>75</v>
      </c>
      <c r="AY166" s="203" t="s">
        <v>122</v>
      </c>
    </row>
    <row r="167" spans="1:65" s="14" customFormat="1" ht="11.25">
      <c r="B167" s="204"/>
      <c r="C167" s="205"/>
      <c r="D167" s="195" t="s">
        <v>133</v>
      </c>
      <c r="E167" s="206" t="s">
        <v>19</v>
      </c>
      <c r="F167" s="207" t="s">
        <v>603</v>
      </c>
      <c r="G167" s="205"/>
      <c r="H167" s="208">
        <v>328</v>
      </c>
      <c r="I167" s="209"/>
      <c r="J167" s="205"/>
      <c r="K167" s="205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133</v>
      </c>
      <c r="AU167" s="214" t="s">
        <v>85</v>
      </c>
      <c r="AV167" s="14" t="s">
        <v>85</v>
      </c>
      <c r="AW167" s="14" t="s">
        <v>37</v>
      </c>
      <c r="AX167" s="14" t="s">
        <v>83</v>
      </c>
      <c r="AY167" s="214" t="s">
        <v>122</v>
      </c>
    </row>
    <row r="168" spans="1:65" s="2" customFormat="1" ht="21.75" customHeight="1">
      <c r="A168" s="36"/>
      <c r="B168" s="37"/>
      <c r="C168" s="175" t="s">
        <v>8</v>
      </c>
      <c r="D168" s="175" t="s">
        <v>124</v>
      </c>
      <c r="E168" s="176" t="s">
        <v>322</v>
      </c>
      <c r="F168" s="177" t="s">
        <v>323</v>
      </c>
      <c r="G168" s="178" t="s">
        <v>127</v>
      </c>
      <c r="H168" s="179">
        <v>328</v>
      </c>
      <c r="I168" s="180"/>
      <c r="J168" s="181">
        <f>ROUND(I168*H168,2)</f>
        <v>0</v>
      </c>
      <c r="K168" s="177" t="s">
        <v>128</v>
      </c>
      <c r="L168" s="41"/>
      <c r="M168" s="182" t="s">
        <v>19</v>
      </c>
      <c r="N168" s="183" t="s">
        <v>46</v>
      </c>
      <c r="O168" s="66"/>
      <c r="P168" s="184">
        <f>O168*H168</f>
        <v>0</v>
      </c>
      <c r="Q168" s="184">
        <v>0</v>
      </c>
      <c r="R168" s="184">
        <f>Q168*H168</f>
        <v>0</v>
      </c>
      <c r="S168" s="184">
        <v>0</v>
      </c>
      <c r="T168" s="185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86" t="s">
        <v>129</v>
      </c>
      <c r="AT168" s="186" t="s">
        <v>124</v>
      </c>
      <c r="AU168" s="186" t="s">
        <v>85</v>
      </c>
      <c r="AY168" s="19" t="s">
        <v>122</v>
      </c>
      <c r="BE168" s="187">
        <f>IF(N168="základní",J168,0)</f>
        <v>0</v>
      </c>
      <c r="BF168" s="187">
        <f>IF(N168="snížená",J168,0)</f>
        <v>0</v>
      </c>
      <c r="BG168" s="187">
        <f>IF(N168="zákl. přenesená",J168,0)</f>
        <v>0</v>
      </c>
      <c r="BH168" s="187">
        <f>IF(N168="sníž. přenesená",J168,0)</f>
        <v>0</v>
      </c>
      <c r="BI168" s="187">
        <f>IF(N168="nulová",J168,0)</f>
        <v>0</v>
      </c>
      <c r="BJ168" s="19" t="s">
        <v>83</v>
      </c>
      <c r="BK168" s="187">
        <f>ROUND(I168*H168,2)</f>
        <v>0</v>
      </c>
      <c r="BL168" s="19" t="s">
        <v>129</v>
      </c>
      <c r="BM168" s="186" t="s">
        <v>324</v>
      </c>
    </row>
    <row r="169" spans="1:65" s="2" customFormat="1" ht="11.25">
      <c r="A169" s="36"/>
      <c r="B169" s="37"/>
      <c r="C169" s="38"/>
      <c r="D169" s="188" t="s">
        <v>131</v>
      </c>
      <c r="E169" s="38"/>
      <c r="F169" s="189" t="s">
        <v>325</v>
      </c>
      <c r="G169" s="38"/>
      <c r="H169" s="38"/>
      <c r="I169" s="190"/>
      <c r="J169" s="38"/>
      <c r="K169" s="38"/>
      <c r="L169" s="41"/>
      <c r="M169" s="191"/>
      <c r="N169" s="192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131</v>
      </c>
      <c r="AU169" s="19" t="s">
        <v>85</v>
      </c>
    </row>
    <row r="170" spans="1:65" s="13" customFormat="1" ht="11.25">
      <c r="B170" s="193"/>
      <c r="C170" s="194"/>
      <c r="D170" s="195" t="s">
        <v>133</v>
      </c>
      <c r="E170" s="196" t="s">
        <v>19</v>
      </c>
      <c r="F170" s="197" t="s">
        <v>310</v>
      </c>
      <c r="G170" s="194"/>
      <c r="H170" s="196" t="s">
        <v>19</v>
      </c>
      <c r="I170" s="198"/>
      <c r="J170" s="194"/>
      <c r="K170" s="194"/>
      <c r="L170" s="199"/>
      <c r="M170" s="200"/>
      <c r="N170" s="201"/>
      <c r="O170" s="201"/>
      <c r="P170" s="201"/>
      <c r="Q170" s="201"/>
      <c r="R170" s="201"/>
      <c r="S170" s="201"/>
      <c r="T170" s="202"/>
      <c r="AT170" s="203" t="s">
        <v>133</v>
      </c>
      <c r="AU170" s="203" t="s">
        <v>85</v>
      </c>
      <c r="AV170" s="13" t="s">
        <v>83</v>
      </c>
      <c r="AW170" s="13" t="s">
        <v>37</v>
      </c>
      <c r="AX170" s="13" t="s">
        <v>75</v>
      </c>
      <c r="AY170" s="203" t="s">
        <v>122</v>
      </c>
    </row>
    <row r="171" spans="1:65" s="14" customFormat="1" ht="11.25">
      <c r="B171" s="204"/>
      <c r="C171" s="205"/>
      <c r="D171" s="195" t="s">
        <v>133</v>
      </c>
      <c r="E171" s="206" t="s">
        <v>19</v>
      </c>
      <c r="F171" s="207" t="s">
        <v>604</v>
      </c>
      <c r="G171" s="205"/>
      <c r="H171" s="208">
        <v>328</v>
      </c>
      <c r="I171" s="209"/>
      <c r="J171" s="205"/>
      <c r="K171" s="205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133</v>
      </c>
      <c r="AU171" s="214" t="s">
        <v>85</v>
      </c>
      <c r="AV171" s="14" t="s">
        <v>85</v>
      </c>
      <c r="AW171" s="14" t="s">
        <v>37</v>
      </c>
      <c r="AX171" s="14" t="s">
        <v>83</v>
      </c>
      <c r="AY171" s="214" t="s">
        <v>122</v>
      </c>
    </row>
    <row r="172" spans="1:65" s="2" customFormat="1" ht="37.9" customHeight="1">
      <c r="A172" s="36"/>
      <c r="B172" s="37"/>
      <c r="C172" s="175" t="s">
        <v>234</v>
      </c>
      <c r="D172" s="175" t="s">
        <v>124</v>
      </c>
      <c r="E172" s="176" t="s">
        <v>605</v>
      </c>
      <c r="F172" s="177" t="s">
        <v>606</v>
      </c>
      <c r="G172" s="178" t="s">
        <v>127</v>
      </c>
      <c r="H172" s="179">
        <v>328</v>
      </c>
      <c r="I172" s="180"/>
      <c r="J172" s="181">
        <f>ROUND(I172*H172,2)</f>
        <v>0</v>
      </c>
      <c r="K172" s="177" t="s">
        <v>128</v>
      </c>
      <c r="L172" s="41"/>
      <c r="M172" s="182" t="s">
        <v>19</v>
      </c>
      <c r="N172" s="183" t="s">
        <v>46</v>
      </c>
      <c r="O172" s="66"/>
      <c r="P172" s="184">
        <f>O172*H172</f>
        <v>0</v>
      </c>
      <c r="Q172" s="184">
        <v>8.9219999999999994E-2</v>
      </c>
      <c r="R172" s="184">
        <f>Q172*H172</f>
        <v>29.264159999999997</v>
      </c>
      <c r="S172" s="184">
        <v>0</v>
      </c>
      <c r="T172" s="185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86" t="s">
        <v>129</v>
      </c>
      <c r="AT172" s="186" t="s">
        <v>124</v>
      </c>
      <c r="AU172" s="186" t="s">
        <v>85</v>
      </c>
      <c r="AY172" s="19" t="s">
        <v>122</v>
      </c>
      <c r="BE172" s="187">
        <f>IF(N172="základní",J172,0)</f>
        <v>0</v>
      </c>
      <c r="BF172" s="187">
        <f>IF(N172="snížená",J172,0)</f>
        <v>0</v>
      </c>
      <c r="BG172" s="187">
        <f>IF(N172="zákl. přenesená",J172,0)</f>
        <v>0</v>
      </c>
      <c r="BH172" s="187">
        <f>IF(N172="sníž. přenesená",J172,0)</f>
        <v>0</v>
      </c>
      <c r="BI172" s="187">
        <f>IF(N172="nulová",J172,0)</f>
        <v>0</v>
      </c>
      <c r="BJ172" s="19" t="s">
        <v>83</v>
      </c>
      <c r="BK172" s="187">
        <f>ROUND(I172*H172,2)</f>
        <v>0</v>
      </c>
      <c r="BL172" s="19" t="s">
        <v>129</v>
      </c>
      <c r="BM172" s="186" t="s">
        <v>607</v>
      </c>
    </row>
    <row r="173" spans="1:65" s="2" customFormat="1" ht="11.25">
      <c r="A173" s="36"/>
      <c r="B173" s="37"/>
      <c r="C173" s="38"/>
      <c r="D173" s="188" t="s">
        <v>131</v>
      </c>
      <c r="E173" s="38"/>
      <c r="F173" s="189" t="s">
        <v>608</v>
      </c>
      <c r="G173" s="38"/>
      <c r="H173" s="38"/>
      <c r="I173" s="190"/>
      <c r="J173" s="38"/>
      <c r="K173" s="38"/>
      <c r="L173" s="41"/>
      <c r="M173" s="191"/>
      <c r="N173" s="192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131</v>
      </c>
      <c r="AU173" s="19" t="s">
        <v>85</v>
      </c>
    </row>
    <row r="174" spans="1:65" s="13" customFormat="1" ht="11.25">
      <c r="B174" s="193"/>
      <c r="C174" s="194"/>
      <c r="D174" s="195" t="s">
        <v>133</v>
      </c>
      <c r="E174" s="196" t="s">
        <v>19</v>
      </c>
      <c r="F174" s="197" t="s">
        <v>310</v>
      </c>
      <c r="G174" s="194"/>
      <c r="H174" s="196" t="s">
        <v>19</v>
      </c>
      <c r="I174" s="198"/>
      <c r="J174" s="194"/>
      <c r="K174" s="194"/>
      <c r="L174" s="199"/>
      <c r="M174" s="200"/>
      <c r="N174" s="201"/>
      <c r="O174" s="201"/>
      <c r="P174" s="201"/>
      <c r="Q174" s="201"/>
      <c r="R174" s="201"/>
      <c r="S174" s="201"/>
      <c r="T174" s="202"/>
      <c r="AT174" s="203" t="s">
        <v>133</v>
      </c>
      <c r="AU174" s="203" t="s">
        <v>85</v>
      </c>
      <c r="AV174" s="13" t="s">
        <v>83</v>
      </c>
      <c r="AW174" s="13" t="s">
        <v>37</v>
      </c>
      <c r="AX174" s="13" t="s">
        <v>75</v>
      </c>
      <c r="AY174" s="203" t="s">
        <v>122</v>
      </c>
    </row>
    <row r="175" spans="1:65" s="14" customFormat="1" ht="11.25">
      <c r="B175" s="204"/>
      <c r="C175" s="205"/>
      <c r="D175" s="195" t="s">
        <v>133</v>
      </c>
      <c r="E175" s="206" t="s">
        <v>19</v>
      </c>
      <c r="F175" s="207" t="s">
        <v>609</v>
      </c>
      <c r="G175" s="205"/>
      <c r="H175" s="208">
        <v>326</v>
      </c>
      <c r="I175" s="209"/>
      <c r="J175" s="205"/>
      <c r="K175" s="205"/>
      <c r="L175" s="210"/>
      <c r="M175" s="211"/>
      <c r="N175" s="212"/>
      <c r="O175" s="212"/>
      <c r="P175" s="212"/>
      <c r="Q175" s="212"/>
      <c r="R175" s="212"/>
      <c r="S175" s="212"/>
      <c r="T175" s="213"/>
      <c r="AT175" s="214" t="s">
        <v>133</v>
      </c>
      <c r="AU175" s="214" t="s">
        <v>85</v>
      </c>
      <c r="AV175" s="14" t="s">
        <v>85</v>
      </c>
      <c r="AW175" s="14" t="s">
        <v>37</v>
      </c>
      <c r="AX175" s="14" t="s">
        <v>75</v>
      </c>
      <c r="AY175" s="214" t="s">
        <v>122</v>
      </c>
    </row>
    <row r="176" spans="1:65" s="14" customFormat="1" ht="11.25">
      <c r="B176" s="204"/>
      <c r="C176" s="205"/>
      <c r="D176" s="195" t="s">
        <v>133</v>
      </c>
      <c r="E176" s="206" t="s">
        <v>19</v>
      </c>
      <c r="F176" s="207" t="s">
        <v>610</v>
      </c>
      <c r="G176" s="205"/>
      <c r="H176" s="208">
        <v>2</v>
      </c>
      <c r="I176" s="209"/>
      <c r="J176" s="205"/>
      <c r="K176" s="205"/>
      <c r="L176" s="210"/>
      <c r="M176" s="211"/>
      <c r="N176" s="212"/>
      <c r="O176" s="212"/>
      <c r="P176" s="212"/>
      <c r="Q176" s="212"/>
      <c r="R176" s="212"/>
      <c r="S176" s="212"/>
      <c r="T176" s="213"/>
      <c r="AT176" s="214" t="s">
        <v>133</v>
      </c>
      <c r="AU176" s="214" t="s">
        <v>85</v>
      </c>
      <c r="AV176" s="14" t="s">
        <v>85</v>
      </c>
      <c r="AW176" s="14" t="s">
        <v>37</v>
      </c>
      <c r="AX176" s="14" t="s">
        <v>75</v>
      </c>
      <c r="AY176" s="214" t="s">
        <v>122</v>
      </c>
    </row>
    <row r="177" spans="1:65" s="16" customFormat="1" ht="11.25">
      <c r="B177" s="226"/>
      <c r="C177" s="227"/>
      <c r="D177" s="195" t="s">
        <v>133</v>
      </c>
      <c r="E177" s="228" t="s">
        <v>19</v>
      </c>
      <c r="F177" s="229" t="s">
        <v>160</v>
      </c>
      <c r="G177" s="227"/>
      <c r="H177" s="230">
        <v>328</v>
      </c>
      <c r="I177" s="231"/>
      <c r="J177" s="227"/>
      <c r="K177" s="227"/>
      <c r="L177" s="232"/>
      <c r="M177" s="233"/>
      <c r="N177" s="234"/>
      <c r="O177" s="234"/>
      <c r="P177" s="234"/>
      <c r="Q177" s="234"/>
      <c r="R177" s="234"/>
      <c r="S177" s="234"/>
      <c r="T177" s="235"/>
      <c r="AT177" s="236" t="s">
        <v>133</v>
      </c>
      <c r="AU177" s="236" t="s">
        <v>85</v>
      </c>
      <c r="AV177" s="16" t="s">
        <v>129</v>
      </c>
      <c r="AW177" s="16" t="s">
        <v>37</v>
      </c>
      <c r="AX177" s="16" t="s">
        <v>83</v>
      </c>
      <c r="AY177" s="236" t="s">
        <v>122</v>
      </c>
    </row>
    <row r="178" spans="1:65" s="2" customFormat="1" ht="16.5" customHeight="1">
      <c r="A178" s="36"/>
      <c r="B178" s="37"/>
      <c r="C178" s="237" t="s">
        <v>241</v>
      </c>
      <c r="D178" s="237" t="s">
        <v>242</v>
      </c>
      <c r="E178" s="238" t="s">
        <v>611</v>
      </c>
      <c r="F178" s="239" t="s">
        <v>612</v>
      </c>
      <c r="G178" s="240" t="s">
        <v>127</v>
      </c>
      <c r="H178" s="241">
        <v>332.52</v>
      </c>
      <c r="I178" s="242"/>
      <c r="J178" s="243">
        <f>ROUND(I178*H178,2)</f>
        <v>0</v>
      </c>
      <c r="K178" s="239" t="s">
        <v>128</v>
      </c>
      <c r="L178" s="244"/>
      <c r="M178" s="245" t="s">
        <v>19</v>
      </c>
      <c r="N178" s="246" t="s">
        <v>46</v>
      </c>
      <c r="O178" s="66"/>
      <c r="P178" s="184">
        <f>O178*H178</f>
        <v>0</v>
      </c>
      <c r="Q178" s="184">
        <v>0.113</v>
      </c>
      <c r="R178" s="184">
        <f>Q178*H178</f>
        <v>37.574759999999998</v>
      </c>
      <c r="S178" s="184">
        <v>0</v>
      </c>
      <c r="T178" s="185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86" t="s">
        <v>179</v>
      </c>
      <c r="AT178" s="186" t="s">
        <v>242</v>
      </c>
      <c r="AU178" s="186" t="s">
        <v>85</v>
      </c>
      <c r="AY178" s="19" t="s">
        <v>122</v>
      </c>
      <c r="BE178" s="187">
        <f>IF(N178="základní",J178,0)</f>
        <v>0</v>
      </c>
      <c r="BF178" s="187">
        <f>IF(N178="snížená",J178,0)</f>
        <v>0</v>
      </c>
      <c r="BG178" s="187">
        <f>IF(N178="zákl. přenesená",J178,0)</f>
        <v>0</v>
      </c>
      <c r="BH178" s="187">
        <f>IF(N178="sníž. přenesená",J178,0)</f>
        <v>0</v>
      </c>
      <c r="BI178" s="187">
        <f>IF(N178="nulová",J178,0)</f>
        <v>0</v>
      </c>
      <c r="BJ178" s="19" t="s">
        <v>83</v>
      </c>
      <c r="BK178" s="187">
        <f>ROUND(I178*H178,2)</f>
        <v>0</v>
      </c>
      <c r="BL178" s="19" t="s">
        <v>129</v>
      </c>
      <c r="BM178" s="186" t="s">
        <v>613</v>
      </c>
    </row>
    <row r="179" spans="1:65" s="14" customFormat="1" ht="11.25">
      <c r="B179" s="204"/>
      <c r="C179" s="205"/>
      <c r="D179" s="195" t="s">
        <v>133</v>
      </c>
      <c r="E179" s="206" t="s">
        <v>19</v>
      </c>
      <c r="F179" s="207" t="s">
        <v>609</v>
      </c>
      <c r="G179" s="205"/>
      <c r="H179" s="208">
        <v>326</v>
      </c>
      <c r="I179" s="209"/>
      <c r="J179" s="205"/>
      <c r="K179" s="205"/>
      <c r="L179" s="210"/>
      <c r="M179" s="211"/>
      <c r="N179" s="212"/>
      <c r="O179" s="212"/>
      <c r="P179" s="212"/>
      <c r="Q179" s="212"/>
      <c r="R179" s="212"/>
      <c r="S179" s="212"/>
      <c r="T179" s="213"/>
      <c r="AT179" s="214" t="s">
        <v>133</v>
      </c>
      <c r="AU179" s="214" t="s">
        <v>85</v>
      </c>
      <c r="AV179" s="14" t="s">
        <v>85</v>
      </c>
      <c r="AW179" s="14" t="s">
        <v>37</v>
      </c>
      <c r="AX179" s="14" t="s">
        <v>75</v>
      </c>
      <c r="AY179" s="214" t="s">
        <v>122</v>
      </c>
    </row>
    <row r="180" spans="1:65" s="15" customFormat="1" ht="11.25">
      <c r="B180" s="215"/>
      <c r="C180" s="216"/>
      <c r="D180" s="195" t="s">
        <v>133</v>
      </c>
      <c r="E180" s="217" t="s">
        <v>19</v>
      </c>
      <c r="F180" s="218" t="s">
        <v>155</v>
      </c>
      <c r="G180" s="216"/>
      <c r="H180" s="219">
        <v>326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133</v>
      </c>
      <c r="AU180" s="225" t="s">
        <v>85</v>
      </c>
      <c r="AV180" s="15" t="s">
        <v>141</v>
      </c>
      <c r="AW180" s="15" t="s">
        <v>37</v>
      </c>
      <c r="AX180" s="15" t="s">
        <v>75</v>
      </c>
      <c r="AY180" s="225" t="s">
        <v>122</v>
      </c>
    </row>
    <row r="181" spans="1:65" s="14" customFormat="1" ht="11.25">
      <c r="B181" s="204"/>
      <c r="C181" s="205"/>
      <c r="D181" s="195" t="s">
        <v>133</v>
      </c>
      <c r="E181" s="206" t="s">
        <v>19</v>
      </c>
      <c r="F181" s="207" t="s">
        <v>614</v>
      </c>
      <c r="G181" s="205"/>
      <c r="H181" s="208">
        <v>332.52</v>
      </c>
      <c r="I181" s="209"/>
      <c r="J181" s="205"/>
      <c r="K181" s="205"/>
      <c r="L181" s="210"/>
      <c r="M181" s="211"/>
      <c r="N181" s="212"/>
      <c r="O181" s="212"/>
      <c r="P181" s="212"/>
      <c r="Q181" s="212"/>
      <c r="R181" s="212"/>
      <c r="S181" s="212"/>
      <c r="T181" s="213"/>
      <c r="AT181" s="214" t="s">
        <v>133</v>
      </c>
      <c r="AU181" s="214" t="s">
        <v>85</v>
      </c>
      <c r="AV181" s="14" t="s">
        <v>85</v>
      </c>
      <c r="AW181" s="14" t="s">
        <v>37</v>
      </c>
      <c r="AX181" s="14" t="s">
        <v>83</v>
      </c>
      <c r="AY181" s="214" t="s">
        <v>122</v>
      </c>
    </row>
    <row r="182" spans="1:65" s="2" customFormat="1" ht="16.5" customHeight="1">
      <c r="A182" s="36"/>
      <c r="B182" s="37"/>
      <c r="C182" s="237" t="s">
        <v>248</v>
      </c>
      <c r="D182" s="237" t="s">
        <v>242</v>
      </c>
      <c r="E182" s="238" t="s">
        <v>615</v>
      </c>
      <c r="F182" s="239" t="s">
        <v>616</v>
      </c>
      <c r="G182" s="240" t="s">
        <v>127</v>
      </c>
      <c r="H182" s="241">
        <v>2.04</v>
      </c>
      <c r="I182" s="242"/>
      <c r="J182" s="243">
        <f>ROUND(I182*H182,2)</f>
        <v>0</v>
      </c>
      <c r="K182" s="239" t="s">
        <v>128</v>
      </c>
      <c r="L182" s="244"/>
      <c r="M182" s="245" t="s">
        <v>19</v>
      </c>
      <c r="N182" s="246" t="s">
        <v>46</v>
      </c>
      <c r="O182" s="66"/>
      <c r="P182" s="184">
        <f>O182*H182</f>
        <v>0</v>
      </c>
      <c r="Q182" s="184">
        <v>0.13100000000000001</v>
      </c>
      <c r="R182" s="184">
        <f>Q182*H182</f>
        <v>0.26724000000000003</v>
      </c>
      <c r="S182" s="184">
        <v>0</v>
      </c>
      <c r="T182" s="185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86" t="s">
        <v>179</v>
      </c>
      <c r="AT182" s="186" t="s">
        <v>242</v>
      </c>
      <c r="AU182" s="186" t="s">
        <v>85</v>
      </c>
      <c r="AY182" s="19" t="s">
        <v>122</v>
      </c>
      <c r="BE182" s="187">
        <f>IF(N182="základní",J182,0)</f>
        <v>0</v>
      </c>
      <c r="BF182" s="187">
        <f>IF(N182="snížená",J182,0)</f>
        <v>0</v>
      </c>
      <c r="BG182" s="187">
        <f>IF(N182="zákl. přenesená",J182,0)</f>
        <v>0</v>
      </c>
      <c r="BH182" s="187">
        <f>IF(N182="sníž. přenesená",J182,0)</f>
        <v>0</v>
      </c>
      <c r="BI182" s="187">
        <f>IF(N182="nulová",J182,0)</f>
        <v>0</v>
      </c>
      <c r="BJ182" s="19" t="s">
        <v>83</v>
      </c>
      <c r="BK182" s="187">
        <f>ROUND(I182*H182,2)</f>
        <v>0</v>
      </c>
      <c r="BL182" s="19" t="s">
        <v>129</v>
      </c>
      <c r="BM182" s="186" t="s">
        <v>617</v>
      </c>
    </row>
    <row r="183" spans="1:65" s="14" customFormat="1" ht="11.25">
      <c r="B183" s="204"/>
      <c r="C183" s="205"/>
      <c r="D183" s="195" t="s">
        <v>133</v>
      </c>
      <c r="E183" s="206" t="s">
        <v>19</v>
      </c>
      <c r="F183" s="207" t="s">
        <v>610</v>
      </c>
      <c r="G183" s="205"/>
      <c r="H183" s="208">
        <v>2</v>
      </c>
      <c r="I183" s="209"/>
      <c r="J183" s="205"/>
      <c r="K183" s="205"/>
      <c r="L183" s="210"/>
      <c r="M183" s="211"/>
      <c r="N183" s="212"/>
      <c r="O183" s="212"/>
      <c r="P183" s="212"/>
      <c r="Q183" s="212"/>
      <c r="R183" s="212"/>
      <c r="S183" s="212"/>
      <c r="T183" s="213"/>
      <c r="AT183" s="214" t="s">
        <v>133</v>
      </c>
      <c r="AU183" s="214" t="s">
        <v>85</v>
      </c>
      <c r="AV183" s="14" t="s">
        <v>85</v>
      </c>
      <c r="AW183" s="14" t="s">
        <v>37</v>
      </c>
      <c r="AX183" s="14" t="s">
        <v>75</v>
      </c>
      <c r="AY183" s="214" t="s">
        <v>122</v>
      </c>
    </row>
    <row r="184" spans="1:65" s="15" customFormat="1" ht="11.25">
      <c r="B184" s="215"/>
      <c r="C184" s="216"/>
      <c r="D184" s="195" t="s">
        <v>133</v>
      </c>
      <c r="E184" s="217" t="s">
        <v>19</v>
      </c>
      <c r="F184" s="218" t="s">
        <v>155</v>
      </c>
      <c r="G184" s="216"/>
      <c r="H184" s="219">
        <v>2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133</v>
      </c>
      <c r="AU184" s="225" t="s">
        <v>85</v>
      </c>
      <c r="AV184" s="15" t="s">
        <v>141</v>
      </c>
      <c r="AW184" s="15" t="s">
        <v>37</v>
      </c>
      <c r="AX184" s="15" t="s">
        <v>75</v>
      </c>
      <c r="AY184" s="225" t="s">
        <v>122</v>
      </c>
    </row>
    <row r="185" spans="1:65" s="14" customFormat="1" ht="11.25">
      <c r="B185" s="204"/>
      <c r="C185" s="205"/>
      <c r="D185" s="195" t="s">
        <v>133</v>
      </c>
      <c r="E185" s="206" t="s">
        <v>19</v>
      </c>
      <c r="F185" s="207" t="s">
        <v>618</v>
      </c>
      <c r="G185" s="205"/>
      <c r="H185" s="208">
        <v>2.04</v>
      </c>
      <c r="I185" s="209"/>
      <c r="J185" s="205"/>
      <c r="K185" s="205"/>
      <c r="L185" s="210"/>
      <c r="M185" s="211"/>
      <c r="N185" s="212"/>
      <c r="O185" s="212"/>
      <c r="P185" s="212"/>
      <c r="Q185" s="212"/>
      <c r="R185" s="212"/>
      <c r="S185" s="212"/>
      <c r="T185" s="213"/>
      <c r="AT185" s="214" t="s">
        <v>133</v>
      </c>
      <c r="AU185" s="214" t="s">
        <v>85</v>
      </c>
      <c r="AV185" s="14" t="s">
        <v>85</v>
      </c>
      <c r="AW185" s="14" t="s">
        <v>37</v>
      </c>
      <c r="AX185" s="14" t="s">
        <v>83</v>
      </c>
      <c r="AY185" s="214" t="s">
        <v>122</v>
      </c>
    </row>
    <row r="186" spans="1:65" s="2" customFormat="1" ht="37.9" customHeight="1">
      <c r="A186" s="36"/>
      <c r="B186" s="37"/>
      <c r="C186" s="175" t="s">
        <v>254</v>
      </c>
      <c r="D186" s="175" t="s">
        <v>124</v>
      </c>
      <c r="E186" s="176" t="s">
        <v>353</v>
      </c>
      <c r="F186" s="177" t="s">
        <v>354</v>
      </c>
      <c r="G186" s="178" t="s">
        <v>127</v>
      </c>
      <c r="H186" s="179">
        <v>134.5</v>
      </c>
      <c r="I186" s="180"/>
      <c r="J186" s="181">
        <f>ROUND(I186*H186,2)</f>
        <v>0</v>
      </c>
      <c r="K186" s="177" t="s">
        <v>128</v>
      </c>
      <c r="L186" s="41"/>
      <c r="M186" s="182" t="s">
        <v>19</v>
      </c>
      <c r="N186" s="183" t="s">
        <v>46</v>
      </c>
      <c r="O186" s="66"/>
      <c r="P186" s="184">
        <f>O186*H186</f>
        <v>0</v>
      </c>
      <c r="Q186" s="184">
        <v>0.11162</v>
      </c>
      <c r="R186" s="184">
        <f>Q186*H186</f>
        <v>15.012889999999999</v>
      </c>
      <c r="S186" s="184">
        <v>0</v>
      </c>
      <c r="T186" s="185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86" t="s">
        <v>129</v>
      </c>
      <c r="AT186" s="186" t="s">
        <v>124</v>
      </c>
      <c r="AU186" s="186" t="s">
        <v>85</v>
      </c>
      <c r="AY186" s="19" t="s">
        <v>122</v>
      </c>
      <c r="BE186" s="187">
        <f>IF(N186="základní",J186,0)</f>
        <v>0</v>
      </c>
      <c r="BF186" s="187">
        <f>IF(N186="snížená",J186,0)</f>
        <v>0</v>
      </c>
      <c r="BG186" s="187">
        <f>IF(N186="zákl. přenesená",J186,0)</f>
        <v>0</v>
      </c>
      <c r="BH186" s="187">
        <f>IF(N186="sníž. přenesená",J186,0)</f>
        <v>0</v>
      </c>
      <c r="BI186" s="187">
        <f>IF(N186="nulová",J186,0)</f>
        <v>0</v>
      </c>
      <c r="BJ186" s="19" t="s">
        <v>83</v>
      </c>
      <c r="BK186" s="187">
        <f>ROUND(I186*H186,2)</f>
        <v>0</v>
      </c>
      <c r="BL186" s="19" t="s">
        <v>129</v>
      </c>
      <c r="BM186" s="186" t="s">
        <v>355</v>
      </c>
    </row>
    <row r="187" spans="1:65" s="2" customFormat="1" ht="11.25">
      <c r="A187" s="36"/>
      <c r="B187" s="37"/>
      <c r="C187" s="38"/>
      <c r="D187" s="188" t="s">
        <v>131</v>
      </c>
      <c r="E187" s="38"/>
      <c r="F187" s="189" t="s">
        <v>356</v>
      </c>
      <c r="G187" s="38"/>
      <c r="H187" s="38"/>
      <c r="I187" s="190"/>
      <c r="J187" s="38"/>
      <c r="K187" s="38"/>
      <c r="L187" s="41"/>
      <c r="M187" s="191"/>
      <c r="N187" s="192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131</v>
      </c>
      <c r="AU187" s="19" t="s">
        <v>85</v>
      </c>
    </row>
    <row r="188" spans="1:65" s="13" customFormat="1" ht="11.25">
      <c r="B188" s="193"/>
      <c r="C188" s="194"/>
      <c r="D188" s="195" t="s">
        <v>133</v>
      </c>
      <c r="E188" s="196" t="s">
        <v>19</v>
      </c>
      <c r="F188" s="197" t="s">
        <v>310</v>
      </c>
      <c r="G188" s="194"/>
      <c r="H188" s="196" t="s">
        <v>19</v>
      </c>
      <c r="I188" s="198"/>
      <c r="J188" s="194"/>
      <c r="K188" s="194"/>
      <c r="L188" s="199"/>
      <c r="M188" s="200"/>
      <c r="N188" s="201"/>
      <c r="O188" s="201"/>
      <c r="P188" s="201"/>
      <c r="Q188" s="201"/>
      <c r="R188" s="201"/>
      <c r="S188" s="201"/>
      <c r="T188" s="202"/>
      <c r="AT188" s="203" t="s">
        <v>133</v>
      </c>
      <c r="AU188" s="203" t="s">
        <v>85</v>
      </c>
      <c r="AV188" s="13" t="s">
        <v>83</v>
      </c>
      <c r="AW188" s="13" t="s">
        <v>37</v>
      </c>
      <c r="AX188" s="13" t="s">
        <v>75</v>
      </c>
      <c r="AY188" s="203" t="s">
        <v>122</v>
      </c>
    </row>
    <row r="189" spans="1:65" s="14" customFormat="1" ht="11.25">
      <c r="B189" s="204"/>
      <c r="C189" s="205"/>
      <c r="D189" s="195" t="s">
        <v>133</v>
      </c>
      <c r="E189" s="206" t="s">
        <v>19</v>
      </c>
      <c r="F189" s="207" t="s">
        <v>619</v>
      </c>
      <c r="G189" s="205"/>
      <c r="H189" s="208">
        <v>30.5</v>
      </c>
      <c r="I189" s="209"/>
      <c r="J189" s="205"/>
      <c r="K189" s="205"/>
      <c r="L189" s="210"/>
      <c r="M189" s="211"/>
      <c r="N189" s="212"/>
      <c r="O189" s="212"/>
      <c r="P189" s="212"/>
      <c r="Q189" s="212"/>
      <c r="R189" s="212"/>
      <c r="S189" s="212"/>
      <c r="T189" s="213"/>
      <c r="AT189" s="214" t="s">
        <v>133</v>
      </c>
      <c r="AU189" s="214" t="s">
        <v>85</v>
      </c>
      <c r="AV189" s="14" t="s">
        <v>85</v>
      </c>
      <c r="AW189" s="14" t="s">
        <v>37</v>
      </c>
      <c r="AX189" s="14" t="s">
        <v>75</v>
      </c>
      <c r="AY189" s="214" t="s">
        <v>122</v>
      </c>
    </row>
    <row r="190" spans="1:65" s="14" customFormat="1" ht="11.25">
      <c r="B190" s="204"/>
      <c r="C190" s="205"/>
      <c r="D190" s="195" t="s">
        <v>133</v>
      </c>
      <c r="E190" s="206" t="s">
        <v>19</v>
      </c>
      <c r="F190" s="207" t="s">
        <v>357</v>
      </c>
      <c r="G190" s="205"/>
      <c r="H190" s="208">
        <v>104</v>
      </c>
      <c r="I190" s="209"/>
      <c r="J190" s="205"/>
      <c r="K190" s="205"/>
      <c r="L190" s="210"/>
      <c r="M190" s="211"/>
      <c r="N190" s="212"/>
      <c r="O190" s="212"/>
      <c r="P190" s="212"/>
      <c r="Q190" s="212"/>
      <c r="R190" s="212"/>
      <c r="S190" s="212"/>
      <c r="T190" s="213"/>
      <c r="AT190" s="214" t="s">
        <v>133</v>
      </c>
      <c r="AU190" s="214" t="s">
        <v>85</v>
      </c>
      <c r="AV190" s="14" t="s">
        <v>85</v>
      </c>
      <c r="AW190" s="14" t="s">
        <v>37</v>
      </c>
      <c r="AX190" s="14" t="s">
        <v>75</v>
      </c>
      <c r="AY190" s="214" t="s">
        <v>122</v>
      </c>
    </row>
    <row r="191" spans="1:65" s="16" customFormat="1" ht="11.25">
      <c r="B191" s="226"/>
      <c r="C191" s="227"/>
      <c r="D191" s="195" t="s">
        <v>133</v>
      </c>
      <c r="E191" s="228" t="s">
        <v>19</v>
      </c>
      <c r="F191" s="229" t="s">
        <v>160</v>
      </c>
      <c r="G191" s="227"/>
      <c r="H191" s="230">
        <v>134.5</v>
      </c>
      <c r="I191" s="231"/>
      <c r="J191" s="227"/>
      <c r="K191" s="227"/>
      <c r="L191" s="232"/>
      <c r="M191" s="233"/>
      <c r="N191" s="234"/>
      <c r="O191" s="234"/>
      <c r="P191" s="234"/>
      <c r="Q191" s="234"/>
      <c r="R191" s="234"/>
      <c r="S191" s="234"/>
      <c r="T191" s="235"/>
      <c r="AT191" s="236" t="s">
        <v>133</v>
      </c>
      <c r="AU191" s="236" t="s">
        <v>85</v>
      </c>
      <c r="AV191" s="16" t="s">
        <v>129</v>
      </c>
      <c r="AW191" s="16" t="s">
        <v>37</v>
      </c>
      <c r="AX191" s="16" t="s">
        <v>83</v>
      </c>
      <c r="AY191" s="236" t="s">
        <v>122</v>
      </c>
    </row>
    <row r="192" spans="1:65" s="2" customFormat="1" ht="16.5" customHeight="1">
      <c r="A192" s="36"/>
      <c r="B192" s="37"/>
      <c r="C192" s="237" t="s">
        <v>258</v>
      </c>
      <c r="D192" s="237" t="s">
        <v>242</v>
      </c>
      <c r="E192" s="238" t="s">
        <v>364</v>
      </c>
      <c r="F192" s="239" t="s">
        <v>365</v>
      </c>
      <c r="G192" s="240" t="s">
        <v>127</v>
      </c>
      <c r="H192" s="241">
        <v>106.08</v>
      </c>
      <c r="I192" s="242"/>
      <c r="J192" s="243">
        <f>ROUND(I192*H192,2)</f>
        <v>0</v>
      </c>
      <c r="K192" s="239" t="s">
        <v>128</v>
      </c>
      <c r="L192" s="244"/>
      <c r="M192" s="245" t="s">
        <v>19</v>
      </c>
      <c r="N192" s="246" t="s">
        <v>46</v>
      </c>
      <c r="O192" s="66"/>
      <c r="P192" s="184">
        <f>O192*H192</f>
        <v>0</v>
      </c>
      <c r="Q192" s="184">
        <v>0.152</v>
      </c>
      <c r="R192" s="184">
        <f>Q192*H192</f>
        <v>16.12416</v>
      </c>
      <c r="S192" s="184">
        <v>0</v>
      </c>
      <c r="T192" s="185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86" t="s">
        <v>179</v>
      </c>
      <c r="AT192" s="186" t="s">
        <v>242</v>
      </c>
      <c r="AU192" s="186" t="s">
        <v>85</v>
      </c>
      <c r="AY192" s="19" t="s">
        <v>122</v>
      </c>
      <c r="BE192" s="187">
        <f>IF(N192="základní",J192,0)</f>
        <v>0</v>
      </c>
      <c r="BF192" s="187">
        <f>IF(N192="snížená",J192,0)</f>
        <v>0</v>
      </c>
      <c r="BG192" s="187">
        <f>IF(N192="zákl. přenesená",J192,0)</f>
        <v>0</v>
      </c>
      <c r="BH192" s="187">
        <f>IF(N192="sníž. přenesená",J192,0)</f>
        <v>0</v>
      </c>
      <c r="BI192" s="187">
        <f>IF(N192="nulová",J192,0)</f>
        <v>0</v>
      </c>
      <c r="BJ192" s="19" t="s">
        <v>83</v>
      </c>
      <c r="BK192" s="187">
        <f>ROUND(I192*H192,2)</f>
        <v>0</v>
      </c>
      <c r="BL192" s="19" t="s">
        <v>129</v>
      </c>
      <c r="BM192" s="186" t="s">
        <v>366</v>
      </c>
    </row>
    <row r="193" spans="1:65" s="13" customFormat="1" ht="11.25">
      <c r="B193" s="193"/>
      <c r="C193" s="194"/>
      <c r="D193" s="195" t="s">
        <v>133</v>
      </c>
      <c r="E193" s="196" t="s">
        <v>19</v>
      </c>
      <c r="F193" s="197" t="s">
        <v>310</v>
      </c>
      <c r="G193" s="194"/>
      <c r="H193" s="196" t="s">
        <v>19</v>
      </c>
      <c r="I193" s="198"/>
      <c r="J193" s="194"/>
      <c r="K193" s="194"/>
      <c r="L193" s="199"/>
      <c r="M193" s="200"/>
      <c r="N193" s="201"/>
      <c r="O193" s="201"/>
      <c r="P193" s="201"/>
      <c r="Q193" s="201"/>
      <c r="R193" s="201"/>
      <c r="S193" s="201"/>
      <c r="T193" s="202"/>
      <c r="AT193" s="203" t="s">
        <v>133</v>
      </c>
      <c r="AU193" s="203" t="s">
        <v>85</v>
      </c>
      <c r="AV193" s="13" t="s">
        <v>83</v>
      </c>
      <c r="AW193" s="13" t="s">
        <v>37</v>
      </c>
      <c r="AX193" s="13" t="s">
        <v>75</v>
      </c>
      <c r="AY193" s="203" t="s">
        <v>122</v>
      </c>
    </row>
    <row r="194" spans="1:65" s="14" customFormat="1" ht="11.25">
      <c r="B194" s="204"/>
      <c r="C194" s="205"/>
      <c r="D194" s="195" t="s">
        <v>133</v>
      </c>
      <c r="E194" s="206" t="s">
        <v>19</v>
      </c>
      <c r="F194" s="207" t="s">
        <v>357</v>
      </c>
      <c r="G194" s="205"/>
      <c r="H194" s="208">
        <v>104</v>
      </c>
      <c r="I194" s="209"/>
      <c r="J194" s="205"/>
      <c r="K194" s="205"/>
      <c r="L194" s="210"/>
      <c r="M194" s="211"/>
      <c r="N194" s="212"/>
      <c r="O194" s="212"/>
      <c r="P194" s="212"/>
      <c r="Q194" s="212"/>
      <c r="R194" s="212"/>
      <c r="S194" s="212"/>
      <c r="T194" s="213"/>
      <c r="AT194" s="214" t="s">
        <v>133</v>
      </c>
      <c r="AU194" s="214" t="s">
        <v>85</v>
      </c>
      <c r="AV194" s="14" t="s">
        <v>85</v>
      </c>
      <c r="AW194" s="14" t="s">
        <v>37</v>
      </c>
      <c r="AX194" s="14" t="s">
        <v>75</v>
      </c>
      <c r="AY194" s="214" t="s">
        <v>122</v>
      </c>
    </row>
    <row r="195" spans="1:65" s="15" customFormat="1" ht="11.25">
      <c r="B195" s="215"/>
      <c r="C195" s="216"/>
      <c r="D195" s="195" t="s">
        <v>133</v>
      </c>
      <c r="E195" s="217" t="s">
        <v>19</v>
      </c>
      <c r="F195" s="218" t="s">
        <v>155</v>
      </c>
      <c r="G195" s="216"/>
      <c r="H195" s="219">
        <v>104</v>
      </c>
      <c r="I195" s="220"/>
      <c r="J195" s="216"/>
      <c r="K195" s="216"/>
      <c r="L195" s="221"/>
      <c r="M195" s="222"/>
      <c r="N195" s="223"/>
      <c r="O195" s="223"/>
      <c r="P195" s="223"/>
      <c r="Q195" s="223"/>
      <c r="R195" s="223"/>
      <c r="S195" s="223"/>
      <c r="T195" s="224"/>
      <c r="AT195" s="225" t="s">
        <v>133</v>
      </c>
      <c r="AU195" s="225" t="s">
        <v>85</v>
      </c>
      <c r="AV195" s="15" t="s">
        <v>141</v>
      </c>
      <c r="AW195" s="15" t="s">
        <v>37</v>
      </c>
      <c r="AX195" s="15" t="s">
        <v>75</v>
      </c>
      <c r="AY195" s="225" t="s">
        <v>122</v>
      </c>
    </row>
    <row r="196" spans="1:65" s="14" customFormat="1" ht="11.25">
      <c r="B196" s="204"/>
      <c r="C196" s="205"/>
      <c r="D196" s="195" t="s">
        <v>133</v>
      </c>
      <c r="E196" s="206" t="s">
        <v>19</v>
      </c>
      <c r="F196" s="207" t="s">
        <v>620</v>
      </c>
      <c r="G196" s="205"/>
      <c r="H196" s="208">
        <v>106.08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133</v>
      </c>
      <c r="AU196" s="214" t="s">
        <v>85</v>
      </c>
      <c r="AV196" s="14" t="s">
        <v>85</v>
      </c>
      <c r="AW196" s="14" t="s">
        <v>37</v>
      </c>
      <c r="AX196" s="14" t="s">
        <v>83</v>
      </c>
      <c r="AY196" s="214" t="s">
        <v>122</v>
      </c>
    </row>
    <row r="197" spans="1:65" s="2" customFormat="1" ht="16.5" customHeight="1">
      <c r="A197" s="36"/>
      <c r="B197" s="37"/>
      <c r="C197" s="237" t="s">
        <v>7</v>
      </c>
      <c r="D197" s="237" t="s">
        <v>242</v>
      </c>
      <c r="E197" s="238" t="s">
        <v>621</v>
      </c>
      <c r="F197" s="239" t="s">
        <v>622</v>
      </c>
      <c r="G197" s="240" t="s">
        <v>127</v>
      </c>
      <c r="H197" s="241">
        <v>31.11</v>
      </c>
      <c r="I197" s="242"/>
      <c r="J197" s="243">
        <f>ROUND(I197*H197,2)</f>
        <v>0</v>
      </c>
      <c r="K197" s="239" t="s">
        <v>128</v>
      </c>
      <c r="L197" s="244"/>
      <c r="M197" s="245" t="s">
        <v>19</v>
      </c>
      <c r="N197" s="246" t="s">
        <v>46</v>
      </c>
      <c r="O197" s="66"/>
      <c r="P197" s="184">
        <f>O197*H197</f>
        <v>0</v>
      </c>
      <c r="Q197" s="184">
        <v>0.17499999999999999</v>
      </c>
      <c r="R197" s="184">
        <f>Q197*H197</f>
        <v>5.4442499999999994</v>
      </c>
      <c r="S197" s="184">
        <v>0</v>
      </c>
      <c r="T197" s="185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86" t="s">
        <v>179</v>
      </c>
      <c r="AT197" s="186" t="s">
        <v>242</v>
      </c>
      <c r="AU197" s="186" t="s">
        <v>85</v>
      </c>
      <c r="AY197" s="19" t="s">
        <v>122</v>
      </c>
      <c r="BE197" s="187">
        <f>IF(N197="základní",J197,0)</f>
        <v>0</v>
      </c>
      <c r="BF197" s="187">
        <f>IF(N197="snížená",J197,0)</f>
        <v>0</v>
      </c>
      <c r="BG197" s="187">
        <f>IF(N197="zákl. přenesená",J197,0)</f>
        <v>0</v>
      </c>
      <c r="BH197" s="187">
        <f>IF(N197="sníž. přenesená",J197,0)</f>
        <v>0</v>
      </c>
      <c r="BI197" s="187">
        <f>IF(N197="nulová",J197,0)</f>
        <v>0</v>
      </c>
      <c r="BJ197" s="19" t="s">
        <v>83</v>
      </c>
      <c r="BK197" s="187">
        <f>ROUND(I197*H197,2)</f>
        <v>0</v>
      </c>
      <c r="BL197" s="19" t="s">
        <v>129</v>
      </c>
      <c r="BM197" s="186" t="s">
        <v>623</v>
      </c>
    </row>
    <row r="198" spans="1:65" s="13" customFormat="1" ht="11.25">
      <c r="B198" s="193"/>
      <c r="C198" s="194"/>
      <c r="D198" s="195" t="s">
        <v>133</v>
      </c>
      <c r="E198" s="196" t="s">
        <v>19</v>
      </c>
      <c r="F198" s="197" t="s">
        <v>310</v>
      </c>
      <c r="G198" s="194"/>
      <c r="H198" s="196" t="s">
        <v>19</v>
      </c>
      <c r="I198" s="198"/>
      <c r="J198" s="194"/>
      <c r="K198" s="194"/>
      <c r="L198" s="199"/>
      <c r="M198" s="200"/>
      <c r="N198" s="201"/>
      <c r="O198" s="201"/>
      <c r="P198" s="201"/>
      <c r="Q198" s="201"/>
      <c r="R198" s="201"/>
      <c r="S198" s="201"/>
      <c r="T198" s="202"/>
      <c r="AT198" s="203" t="s">
        <v>133</v>
      </c>
      <c r="AU198" s="203" t="s">
        <v>85</v>
      </c>
      <c r="AV198" s="13" t="s">
        <v>83</v>
      </c>
      <c r="AW198" s="13" t="s">
        <v>37</v>
      </c>
      <c r="AX198" s="13" t="s">
        <v>75</v>
      </c>
      <c r="AY198" s="203" t="s">
        <v>122</v>
      </c>
    </row>
    <row r="199" spans="1:65" s="14" customFormat="1" ht="11.25">
      <c r="B199" s="204"/>
      <c r="C199" s="205"/>
      <c r="D199" s="195" t="s">
        <v>133</v>
      </c>
      <c r="E199" s="206" t="s">
        <v>19</v>
      </c>
      <c r="F199" s="207" t="s">
        <v>619</v>
      </c>
      <c r="G199" s="205"/>
      <c r="H199" s="208">
        <v>30.5</v>
      </c>
      <c r="I199" s="209"/>
      <c r="J199" s="205"/>
      <c r="K199" s="205"/>
      <c r="L199" s="210"/>
      <c r="M199" s="211"/>
      <c r="N199" s="212"/>
      <c r="O199" s="212"/>
      <c r="P199" s="212"/>
      <c r="Q199" s="212"/>
      <c r="R199" s="212"/>
      <c r="S199" s="212"/>
      <c r="T199" s="213"/>
      <c r="AT199" s="214" t="s">
        <v>133</v>
      </c>
      <c r="AU199" s="214" t="s">
        <v>85</v>
      </c>
      <c r="AV199" s="14" t="s">
        <v>85</v>
      </c>
      <c r="AW199" s="14" t="s">
        <v>37</v>
      </c>
      <c r="AX199" s="14" t="s">
        <v>75</v>
      </c>
      <c r="AY199" s="214" t="s">
        <v>122</v>
      </c>
    </row>
    <row r="200" spans="1:65" s="15" customFormat="1" ht="11.25">
      <c r="B200" s="215"/>
      <c r="C200" s="216"/>
      <c r="D200" s="195" t="s">
        <v>133</v>
      </c>
      <c r="E200" s="217" t="s">
        <v>19</v>
      </c>
      <c r="F200" s="218" t="s">
        <v>155</v>
      </c>
      <c r="G200" s="216"/>
      <c r="H200" s="219">
        <v>30.5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133</v>
      </c>
      <c r="AU200" s="225" t="s">
        <v>85</v>
      </c>
      <c r="AV200" s="15" t="s">
        <v>141</v>
      </c>
      <c r="AW200" s="15" t="s">
        <v>37</v>
      </c>
      <c r="AX200" s="15" t="s">
        <v>75</v>
      </c>
      <c r="AY200" s="225" t="s">
        <v>122</v>
      </c>
    </row>
    <row r="201" spans="1:65" s="14" customFormat="1" ht="11.25">
      <c r="B201" s="204"/>
      <c r="C201" s="205"/>
      <c r="D201" s="195" t="s">
        <v>133</v>
      </c>
      <c r="E201" s="206" t="s">
        <v>19</v>
      </c>
      <c r="F201" s="207" t="s">
        <v>624</v>
      </c>
      <c r="G201" s="205"/>
      <c r="H201" s="208">
        <v>31.11</v>
      </c>
      <c r="I201" s="209"/>
      <c r="J201" s="205"/>
      <c r="K201" s="205"/>
      <c r="L201" s="210"/>
      <c r="M201" s="211"/>
      <c r="N201" s="212"/>
      <c r="O201" s="212"/>
      <c r="P201" s="212"/>
      <c r="Q201" s="212"/>
      <c r="R201" s="212"/>
      <c r="S201" s="212"/>
      <c r="T201" s="213"/>
      <c r="AT201" s="214" t="s">
        <v>133</v>
      </c>
      <c r="AU201" s="214" t="s">
        <v>85</v>
      </c>
      <c r="AV201" s="14" t="s">
        <v>85</v>
      </c>
      <c r="AW201" s="14" t="s">
        <v>37</v>
      </c>
      <c r="AX201" s="14" t="s">
        <v>83</v>
      </c>
      <c r="AY201" s="214" t="s">
        <v>122</v>
      </c>
    </row>
    <row r="202" spans="1:65" s="12" customFormat="1" ht="22.9" customHeight="1">
      <c r="B202" s="159"/>
      <c r="C202" s="160"/>
      <c r="D202" s="161" t="s">
        <v>74</v>
      </c>
      <c r="E202" s="173" t="s">
        <v>179</v>
      </c>
      <c r="F202" s="173" t="s">
        <v>368</v>
      </c>
      <c r="G202" s="160"/>
      <c r="H202" s="160"/>
      <c r="I202" s="163"/>
      <c r="J202" s="174">
        <f>BK202</f>
        <v>0</v>
      </c>
      <c r="K202" s="160"/>
      <c r="L202" s="165"/>
      <c r="M202" s="166"/>
      <c r="N202" s="167"/>
      <c r="O202" s="167"/>
      <c r="P202" s="168">
        <f>SUM(P203:P207)</f>
        <v>0</v>
      </c>
      <c r="Q202" s="167"/>
      <c r="R202" s="168">
        <f>SUM(R203:R207)</f>
        <v>1.504</v>
      </c>
      <c r="S202" s="167"/>
      <c r="T202" s="169">
        <f>SUM(T203:T207)</f>
        <v>0</v>
      </c>
      <c r="AR202" s="170" t="s">
        <v>83</v>
      </c>
      <c r="AT202" s="171" t="s">
        <v>74</v>
      </c>
      <c r="AU202" s="171" t="s">
        <v>83</v>
      </c>
      <c r="AY202" s="170" t="s">
        <v>122</v>
      </c>
      <c r="BK202" s="172">
        <f>SUM(BK203:BK207)</f>
        <v>0</v>
      </c>
    </row>
    <row r="203" spans="1:65" s="2" customFormat="1" ht="24.2" customHeight="1">
      <c r="A203" s="36"/>
      <c r="B203" s="37"/>
      <c r="C203" s="175" t="s">
        <v>267</v>
      </c>
      <c r="D203" s="175" t="s">
        <v>124</v>
      </c>
      <c r="E203" s="176" t="s">
        <v>625</v>
      </c>
      <c r="F203" s="177" t="s">
        <v>626</v>
      </c>
      <c r="G203" s="178" t="s">
        <v>144</v>
      </c>
      <c r="H203" s="179">
        <v>400</v>
      </c>
      <c r="I203" s="180"/>
      <c r="J203" s="181">
        <f>ROUND(I203*H203,2)</f>
        <v>0</v>
      </c>
      <c r="K203" s="177" t="s">
        <v>627</v>
      </c>
      <c r="L203" s="41"/>
      <c r="M203" s="182" t="s">
        <v>19</v>
      </c>
      <c r="N203" s="183" t="s">
        <v>46</v>
      </c>
      <c r="O203" s="66"/>
      <c r="P203" s="184">
        <f>O203*H203</f>
        <v>0</v>
      </c>
      <c r="Q203" s="184">
        <v>6.0000000000000002E-5</v>
      </c>
      <c r="R203" s="184">
        <f>Q203*H203</f>
        <v>2.4E-2</v>
      </c>
      <c r="S203" s="184">
        <v>0</v>
      </c>
      <c r="T203" s="185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86" t="s">
        <v>129</v>
      </c>
      <c r="AT203" s="186" t="s">
        <v>124</v>
      </c>
      <c r="AU203" s="186" t="s">
        <v>85</v>
      </c>
      <c r="AY203" s="19" t="s">
        <v>122</v>
      </c>
      <c r="BE203" s="187">
        <f>IF(N203="základní",J203,0)</f>
        <v>0</v>
      </c>
      <c r="BF203" s="187">
        <f>IF(N203="snížená",J203,0)</f>
        <v>0</v>
      </c>
      <c r="BG203" s="187">
        <f>IF(N203="zákl. přenesená",J203,0)</f>
        <v>0</v>
      </c>
      <c r="BH203" s="187">
        <f>IF(N203="sníž. přenesená",J203,0)</f>
        <v>0</v>
      </c>
      <c r="BI203" s="187">
        <f>IF(N203="nulová",J203,0)</f>
        <v>0</v>
      </c>
      <c r="BJ203" s="19" t="s">
        <v>83</v>
      </c>
      <c r="BK203" s="187">
        <f>ROUND(I203*H203,2)</f>
        <v>0</v>
      </c>
      <c r="BL203" s="19" t="s">
        <v>129</v>
      </c>
      <c r="BM203" s="186" t="s">
        <v>628</v>
      </c>
    </row>
    <row r="204" spans="1:65" s="13" customFormat="1" ht="11.25">
      <c r="B204" s="193"/>
      <c r="C204" s="194"/>
      <c r="D204" s="195" t="s">
        <v>133</v>
      </c>
      <c r="E204" s="196" t="s">
        <v>19</v>
      </c>
      <c r="F204" s="197" t="s">
        <v>629</v>
      </c>
      <c r="G204" s="194"/>
      <c r="H204" s="196" t="s">
        <v>19</v>
      </c>
      <c r="I204" s="198"/>
      <c r="J204" s="194"/>
      <c r="K204" s="194"/>
      <c r="L204" s="199"/>
      <c r="M204" s="200"/>
      <c r="N204" s="201"/>
      <c r="O204" s="201"/>
      <c r="P204" s="201"/>
      <c r="Q204" s="201"/>
      <c r="R204" s="201"/>
      <c r="S204" s="201"/>
      <c r="T204" s="202"/>
      <c r="AT204" s="203" t="s">
        <v>133</v>
      </c>
      <c r="AU204" s="203" t="s">
        <v>85</v>
      </c>
      <c r="AV204" s="13" t="s">
        <v>83</v>
      </c>
      <c r="AW204" s="13" t="s">
        <v>37</v>
      </c>
      <c r="AX204" s="13" t="s">
        <v>75</v>
      </c>
      <c r="AY204" s="203" t="s">
        <v>122</v>
      </c>
    </row>
    <row r="205" spans="1:65" s="13" customFormat="1" ht="11.25">
      <c r="B205" s="193"/>
      <c r="C205" s="194"/>
      <c r="D205" s="195" t="s">
        <v>133</v>
      </c>
      <c r="E205" s="196" t="s">
        <v>19</v>
      </c>
      <c r="F205" s="197" t="s">
        <v>134</v>
      </c>
      <c r="G205" s="194"/>
      <c r="H205" s="196" t="s">
        <v>19</v>
      </c>
      <c r="I205" s="198"/>
      <c r="J205" s="194"/>
      <c r="K205" s="194"/>
      <c r="L205" s="199"/>
      <c r="M205" s="200"/>
      <c r="N205" s="201"/>
      <c r="O205" s="201"/>
      <c r="P205" s="201"/>
      <c r="Q205" s="201"/>
      <c r="R205" s="201"/>
      <c r="S205" s="201"/>
      <c r="T205" s="202"/>
      <c r="AT205" s="203" t="s">
        <v>133</v>
      </c>
      <c r="AU205" s="203" t="s">
        <v>85</v>
      </c>
      <c r="AV205" s="13" t="s">
        <v>83</v>
      </c>
      <c r="AW205" s="13" t="s">
        <v>37</v>
      </c>
      <c r="AX205" s="13" t="s">
        <v>75</v>
      </c>
      <c r="AY205" s="203" t="s">
        <v>122</v>
      </c>
    </row>
    <row r="206" spans="1:65" s="14" customFormat="1" ht="11.25">
      <c r="B206" s="204"/>
      <c r="C206" s="205"/>
      <c r="D206" s="195" t="s">
        <v>133</v>
      </c>
      <c r="E206" s="206" t="s">
        <v>19</v>
      </c>
      <c r="F206" s="207" t="s">
        <v>592</v>
      </c>
      <c r="G206" s="205"/>
      <c r="H206" s="208">
        <v>400</v>
      </c>
      <c r="I206" s="209"/>
      <c r="J206" s="205"/>
      <c r="K206" s="205"/>
      <c r="L206" s="210"/>
      <c r="M206" s="211"/>
      <c r="N206" s="212"/>
      <c r="O206" s="212"/>
      <c r="P206" s="212"/>
      <c r="Q206" s="212"/>
      <c r="R206" s="212"/>
      <c r="S206" s="212"/>
      <c r="T206" s="213"/>
      <c r="AT206" s="214" t="s">
        <v>133</v>
      </c>
      <c r="AU206" s="214" t="s">
        <v>85</v>
      </c>
      <c r="AV206" s="14" t="s">
        <v>85</v>
      </c>
      <c r="AW206" s="14" t="s">
        <v>37</v>
      </c>
      <c r="AX206" s="14" t="s">
        <v>83</v>
      </c>
      <c r="AY206" s="214" t="s">
        <v>122</v>
      </c>
    </row>
    <row r="207" spans="1:65" s="2" customFormat="1" ht="16.5" customHeight="1">
      <c r="A207" s="36"/>
      <c r="B207" s="37"/>
      <c r="C207" s="237" t="s">
        <v>273</v>
      </c>
      <c r="D207" s="237" t="s">
        <v>242</v>
      </c>
      <c r="E207" s="238" t="s">
        <v>630</v>
      </c>
      <c r="F207" s="239" t="s">
        <v>631</v>
      </c>
      <c r="G207" s="240" t="s">
        <v>144</v>
      </c>
      <c r="H207" s="241">
        <v>400</v>
      </c>
      <c r="I207" s="242"/>
      <c r="J207" s="243">
        <f>ROUND(I207*H207,2)</f>
        <v>0</v>
      </c>
      <c r="K207" s="239" t="s">
        <v>128</v>
      </c>
      <c r="L207" s="244"/>
      <c r="M207" s="245" t="s">
        <v>19</v>
      </c>
      <c r="N207" s="246" t="s">
        <v>46</v>
      </c>
      <c r="O207" s="66"/>
      <c r="P207" s="184">
        <f>O207*H207</f>
        <v>0</v>
      </c>
      <c r="Q207" s="184">
        <v>3.7000000000000002E-3</v>
      </c>
      <c r="R207" s="184">
        <f>Q207*H207</f>
        <v>1.48</v>
      </c>
      <c r="S207" s="184">
        <v>0</v>
      </c>
      <c r="T207" s="185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86" t="s">
        <v>179</v>
      </c>
      <c r="AT207" s="186" t="s">
        <v>242</v>
      </c>
      <c r="AU207" s="186" t="s">
        <v>85</v>
      </c>
      <c r="AY207" s="19" t="s">
        <v>122</v>
      </c>
      <c r="BE207" s="187">
        <f>IF(N207="základní",J207,0)</f>
        <v>0</v>
      </c>
      <c r="BF207" s="187">
        <f>IF(N207="snížená",J207,0)</f>
        <v>0</v>
      </c>
      <c r="BG207" s="187">
        <f>IF(N207="zákl. přenesená",J207,0)</f>
        <v>0</v>
      </c>
      <c r="BH207" s="187">
        <f>IF(N207="sníž. přenesená",J207,0)</f>
        <v>0</v>
      </c>
      <c r="BI207" s="187">
        <f>IF(N207="nulová",J207,0)</f>
        <v>0</v>
      </c>
      <c r="BJ207" s="19" t="s">
        <v>83</v>
      </c>
      <c r="BK207" s="187">
        <f>ROUND(I207*H207,2)</f>
        <v>0</v>
      </c>
      <c r="BL207" s="19" t="s">
        <v>129</v>
      </c>
      <c r="BM207" s="186" t="s">
        <v>632</v>
      </c>
    </row>
    <row r="208" spans="1:65" s="12" customFormat="1" ht="22.9" customHeight="1">
      <c r="B208" s="159"/>
      <c r="C208" s="160"/>
      <c r="D208" s="161" t="s">
        <v>74</v>
      </c>
      <c r="E208" s="173" t="s">
        <v>185</v>
      </c>
      <c r="F208" s="173" t="s">
        <v>412</v>
      </c>
      <c r="G208" s="160"/>
      <c r="H208" s="160"/>
      <c r="I208" s="163"/>
      <c r="J208" s="174">
        <f>BK208</f>
        <v>0</v>
      </c>
      <c r="K208" s="160"/>
      <c r="L208" s="165"/>
      <c r="M208" s="166"/>
      <c r="N208" s="167"/>
      <c r="O208" s="167"/>
      <c r="P208" s="168">
        <f>P209</f>
        <v>0</v>
      </c>
      <c r="Q208" s="167"/>
      <c r="R208" s="168">
        <f>R209</f>
        <v>0</v>
      </c>
      <c r="S208" s="167"/>
      <c r="T208" s="169">
        <f>T209</f>
        <v>0</v>
      </c>
      <c r="AR208" s="170" t="s">
        <v>83</v>
      </c>
      <c r="AT208" s="171" t="s">
        <v>74</v>
      </c>
      <c r="AU208" s="171" t="s">
        <v>83</v>
      </c>
      <c r="AY208" s="170" t="s">
        <v>122</v>
      </c>
      <c r="BK208" s="172">
        <f>BK209</f>
        <v>0</v>
      </c>
    </row>
    <row r="209" spans="1:65" s="12" customFormat="1" ht="20.85" customHeight="1">
      <c r="B209" s="159"/>
      <c r="C209" s="160"/>
      <c r="D209" s="161" t="s">
        <v>74</v>
      </c>
      <c r="E209" s="173" t="s">
        <v>507</v>
      </c>
      <c r="F209" s="173" t="s">
        <v>508</v>
      </c>
      <c r="G209" s="160"/>
      <c r="H209" s="160"/>
      <c r="I209" s="163"/>
      <c r="J209" s="174">
        <f>BK209</f>
        <v>0</v>
      </c>
      <c r="K209" s="160"/>
      <c r="L209" s="165"/>
      <c r="M209" s="166"/>
      <c r="N209" s="167"/>
      <c r="O209" s="167"/>
      <c r="P209" s="168">
        <f>SUM(P210:P218)</f>
        <v>0</v>
      </c>
      <c r="Q209" s="167"/>
      <c r="R209" s="168">
        <f>SUM(R210:R218)</f>
        <v>0</v>
      </c>
      <c r="S209" s="167"/>
      <c r="T209" s="169">
        <f>SUM(T210:T218)</f>
        <v>0</v>
      </c>
      <c r="AR209" s="170" t="s">
        <v>83</v>
      </c>
      <c r="AT209" s="171" t="s">
        <v>74</v>
      </c>
      <c r="AU209" s="171" t="s">
        <v>85</v>
      </c>
      <c r="AY209" s="170" t="s">
        <v>122</v>
      </c>
      <c r="BK209" s="172">
        <f>SUM(BK210:BK218)</f>
        <v>0</v>
      </c>
    </row>
    <row r="210" spans="1:65" s="2" customFormat="1" ht="24.2" customHeight="1">
      <c r="A210" s="36"/>
      <c r="B210" s="37"/>
      <c r="C210" s="175" t="s">
        <v>279</v>
      </c>
      <c r="D210" s="175" t="s">
        <v>124</v>
      </c>
      <c r="E210" s="176" t="s">
        <v>525</v>
      </c>
      <c r="F210" s="177" t="s">
        <v>526</v>
      </c>
      <c r="G210" s="178" t="s">
        <v>217</v>
      </c>
      <c r="H210" s="179">
        <v>105.18</v>
      </c>
      <c r="I210" s="180"/>
      <c r="J210" s="181">
        <f>ROUND(I210*H210,2)</f>
        <v>0</v>
      </c>
      <c r="K210" s="177" t="s">
        <v>128</v>
      </c>
      <c r="L210" s="41"/>
      <c r="M210" s="182" t="s">
        <v>19</v>
      </c>
      <c r="N210" s="183" t="s">
        <v>46</v>
      </c>
      <c r="O210" s="66"/>
      <c r="P210" s="184">
        <f>O210*H210</f>
        <v>0</v>
      </c>
      <c r="Q210" s="184">
        <v>0</v>
      </c>
      <c r="R210" s="184">
        <f>Q210*H210</f>
        <v>0</v>
      </c>
      <c r="S210" s="184">
        <v>0</v>
      </c>
      <c r="T210" s="185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86" t="s">
        <v>129</v>
      </c>
      <c r="AT210" s="186" t="s">
        <v>124</v>
      </c>
      <c r="AU210" s="186" t="s">
        <v>141</v>
      </c>
      <c r="AY210" s="19" t="s">
        <v>122</v>
      </c>
      <c r="BE210" s="187">
        <f>IF(N210="základní",J210,0)</f>
        <v>0</v>
      </c>
      <c r="BF210" s="187">
        <f>IF(N210="snížená",J210,0)</f>
        <v>0</v>
      </c>
      <c r="BG210" s="187">
        <f>IF(N210="zákl. přenesená",J210,0)</f>
        <v>0</v>
      </c>
      <c r="BH210" s="187">
        <f>IF(N210="sníž. přenesená",J210,0)</f>
        <v>0</v>
      </c>
      <c r="BI210" s="187">
        <f>IF(N210="nulová",J210,0)</f>
        <v>0</v>
      </c>
      <c r="BJ210" s="19" t="s">
        <v>83</v>
      </c>
      <c r="BK210" s="187">
        <f>ROUND(I210*H210,2)</f>
        <v>0</v>
      </c>
      <c r="BL210" s="19" t="s">
        <v>129</v>
      </c>
      <c r="BM210" s="186" t="s">
        <v>527</v>
      </c>
    </row>
    <row r="211" spans="1:65" s="2" customFormat="1" ht="11.25">
      <c r="A211" s="36"/>
      <c r="B211" s="37"/>
      <c r="C211" s="38"/>
      <c r="D211" s="188" t="s">
        <v>131</v>
      </c>
      <c r="E211" s="38"/>
      <c r="F211" s="189" t="s">
        <v>528</v>
      </c>
      <c r="G211" s="38"/>
      <c r="H211" s="38"/>
      <c r="I211" s="190"/>
      <c r="J211" s="38"/>
      <c r="K211" s="38"/>
      <c r="L211" s="41"/>
      <c r="M211" s="191"/>
      <c r="N211" s="192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131</v>
      </c>
      <c r="AU211" s="19" t="s">
        <v>141</v>
      </c>
    </row>
    <row r="212" spans="1:65" s="14" customFormat="1" ht="11.25">
      <c r="B212" s="204"/>
      <c r="C212" s="205"/>
      <c r="D212" s="195" t="s">
        <v>133</v>
      </c>
      <c r="E212" s="206" t="s">
        <v>19</v>
      </c>
      <c r="F212" s="207" t="s">
        <v>633</v>
      </c>
      <c r="G212" s="205"/>
      <c r="H212" s="208">
        <v>105.18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133</v>
      </c>
      <c r="AU212" s="214" t="s">
        <v>141</v>
      </c>
      <c r="AV212" s="14" t="s">
        <v>85</v>
      </c>
      <c r="AW212" s="14" t="s">
        <v>37</v>
      </c>
      <c r="AX212" s="14" t="s">
        <v>83</v>
      </c>
      <c r="AY212" s="214" t="s">
        <v>122</v>
      </c>
    </row>
    <row r="213" spans="1:65" s="2" customFormat="1" ht="24.2" customHeight="1">
      <c r="A213" s="36"/>
      <c r="B213" s="37"/>
      <c r="C213" s="175" t="s">
        <v>287</v>
      </c>
      <c r="D213" s="175" t="s">
        <v>124</v>
      </c>
      <c r="E213" s="176" t="s">
        <v>531</v>
      </c>
      <c r="F213" s="177" t="s">
        <v>518</v>
      </c>
      <c r="G213" s="178" t="s">
        <v>217</v>
      </c>
      <c r="H213" s="179">
        <v>1367.34</v>
      </c>
      <c r="I213" s="180"/>
      <c r="J213" s="181">
        <f>ROUND(I213*H213,2)</f>
        <v>0</v>
      </c>
      <c r="K213" s="177" t="s">
        <v>128</v>
      </c>
      <c r="L213" s="41"/>
      <c r="M213" s="182" t="s">
        <v>19</v>
      </c>
      <c r="N213" s="183" t="s">
        <v>46</v>
      </c>
      <c r="O213" s="66"/>
      <c r="P213" s="184">
        <f>O213*H213</f>
        <v>0</v>
      </c>
      <c r="Q213" s="184">
        <v>0</v>
      </c>
      <c r="R213" s="184">
        <f>Q213*H213</f>
        <v>0</v>
      </c>
      <c r="S213" s="184">
        <v>0</v>
      </c>
      <c r="T213" s="185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86" t="s">
        <v>129</v>
      </c>
      <c r="AT213" s="186" t="s">
        <v>124</v>
      </c>
      <c r="AU213" s="186" t="s">
        <v>141</v>
      </c>
      <c r="AY213" s="19" t="s">
        <v>122</v>
      </c>
      <c r="BE213" s="187">
        <f>IF(N213="základní",J213,0)</f>
        <v>0</v>
      </c>
      <c r="BF213" s="187">
        <f>IF(N213="snížená",J213,0)</f>
        <v>0</v>
      </c>
      <c r="BG213" s="187">
        <f>IF(N213="zákl. přenesená",J213,0)</f>
        <v>0</v>
      </c>
      <c r="BH213" s="187">
        <f>IF(N213="sníž. přenesená",J213,0)</f>
        <v>0</v>
      </c>
      <c r="BI213" s="187">
        <f>IF(N213="nulová",J213,0)</f>
        <v>0</v>
      </c>
      <c r="BJ213" s="19" t="s">
        <v>83</v>
      </c>
      <c r="BK213" s="187">
        <f>ROUND(I213*H213,2)</f>
        <v>0</v>
      </c>
      <c r="BL213" s="19" t="s">
        <v>129</v>
      </c>
      <c r="BM213" s="186" t="s">
        <v>532</v>
      </c>
    </row>
    <row r="214" spans="1:65" s="2" customFormat="1" ht="11.25">
      <c r="A214" s="36"/>
      <c r="B214" s="37"/>
      <c r="C214" s="38"/>
      <c r="D214" s="188" t="s">
        <v>131</v>
      </c>
      <c r="E214" s="38"/>
      <c r="F214" s="189" t="s">
        <v>533</v>
      </c>
      <c r="G214" s="38"/>
      <c r="H214" s="38"/>
      <c r="I214" s="190"/>
      <c r="J214" s="38"/>
      <c r="K214" s="38"/>
      <c r="L214" s="41"/>
      <c r="M214" s="191"/>
      <c r="N214" s="192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131</v>
      </c>
      <c r="AU214" s="19" t="s">
        <v>141</v>
      </c>
    </row>
    <row r="215" spans="1:65" s="14" customFormat="1" ht="11.25">
      <c r="B215" s="204"/>
      <c r="C215" s="205"/>
      <c r="D215" s="195" t="s">
        <v>133</v>
      </c>
      <c r="E215" s="206" t="s">
        <v>19</v>
      </c>
      <c r="F215" s="207" t="s">
        <v>634</v>
      </c>
      <c r="G215" s="205"/>
      <c r="H215" s="208">
        <v>1367.34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133</v>
      </c>
      <c r="AU215" s="214" t="s">
        <v>141</v>
      </c>
      <c r="AV215" s="14" t="s">
        <v>85</v>
      </c>
      <c r="AW215" s="14" t="s">
        <v>37</v>
      </c>
      <c r="AX215" s="14" t="s">
        <v>83</v>
      </c>
      <c r="AY215" s="214" t="s">
        <v>122</v>
      </c>
    </row>
    <row r="216" spans="1:65" s="2" customFormat="1" ht="16.5" customHeight="1">
      <c r="A216" s="36"/>
      <c r="B216" s="37"/>
      <c r="C216" s="175" t="s">
        <v>293</v>
      </c>
      <c r="D216" s="175" t="s">
        <v>124</v>
      </c>
      <c r="E216" s="176" t="s">
        <v>536</v>
      </c>
      <c r="F216" s="177" t="s">
        <v>537</v>
      </c>
      <c r="G216" s="178" t="s">
        <v>217</v>
      </c>
      <c r="H216" s="179">
        <v>105.18</v>
      </c>
      <c r="I216" s="180"/>
      <c r="J216" s="181">
        <f>ROUND(I216*H216,2)</f>
        <v>0</v>
      </c>
      <c r="K216" s="177" t="s">
        <v>128</v>
      </c>
      <c r="L216" s="41"/>
      <c r="M216" s="182" t="s">
        <v>19</v>
      </c>
      <c r="N216" s="183" t="s">
        <v>46</v>
      </c>
      <c r="O216" s="66"/>
      <c r="P216" s="184">
        <f>O216*H216</f>
        <v>0</v>
      </c>
      <c r="Q216" s="184">
        <v>0</v>
      </c>
      <c r="R216" s="184">
        <f>Q216*H216</f>
        <v>0</v>
      </c>
      <c r="S216" s="184">
        <v>0</v>
      </c>
      <c r="T216" s="185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86" t="s">
        <v>129</v>
      </c>
      <c r="AT216" s="186" t="s">
        <v>124</v>
      </c>
      <c r="AU216" s="186" t="s">
        <v>141</v>
      </c>
      <c r="AY216" s="19" t="s">
        <v>122</v>
      </c>
      <c r="BE216" s="187">
        <f>IF(N216="základní",J216,0)</f>
        <v>0</v>
      </c>
      <c r="BF216" s="187">
        <f>IF(N216="snížená",J216,0)</f>
        <v>0</v>
      </c>
      <c r="BG216" s="187">
        <f>IF(N216="zákl. přenesená",J216,0)</f>
        <v>0</v>
      </c>
      <c r="BH216" s="187">
        <f>IF(N216="sníž. přenesená",J216,0)</f>
        <v>0</v>
      </c>
      <c r="BI216" s="187">
        <f>IF(N216="nulová",J216,0)</f>
        <v>0</v>
      </c>
      <c r="BJ216" s="19" t="s">
        <v>83</v>
      </c>
      <c r="BK216" s="187">
        <f>ROUND(I216*H216,2)</f>
        <v>0</v>
      </c>
      <c r="BL216" s="19" t="s">
        <v>129</v>
      </c>
      <c r="BM216" s="186" t="s">
        <v>538</v>
      </c>
    </row>
    <row r="217" spans="1:65" s="2" customFormat="1" ht="11.25">
      <c r="A217" s="36"/>
      <c r="B217" s="37"/>
      <c r="C217" s="38"/>
      <c r="D217" s="188" t="s">
        <v>131</v>
      </c>
      <c r="E217" s="38"/>
      <c r="F217" s="189" t="s">
        <v>539</v>
      </c>
      <c r="G217" s="38"/>
      <c r="H217" s="38"/>
      <c r="I217" s="190"/>
      <c r="J217" s="38"/>
      <c r="K217" s="38"/>
      <c r="L217" s="41"/>
      <c r="M217" s="191"/>
      <c r="N217" s="192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131</v>
      </c>
      <c r="AU217" s="19" t="s">
        <v>141</v>
      </c>
    </row>
    <row r="218" spans="1:65" s="14" customFormat="1" ht="11.25">
      <c r="B218" s="204"/>
      <c r="C218" s="205"/>
      <c r="D218" s="195" t="s">
        <v>133</v>
      </c>
      <c r="E218" s="206" t="s">
        <v>19</v>
      </c>
      <c r="F218" s="207" t="s">
        <v>635</v>
      </c>
      <c r="G218" s="205"/>
      <c r="H218" s="208">
        <v>105.18</v>
      </c>
      <c r="I218" s="209"/>
      <c r="J218" s="205"/>
      <c r="K218" s="205"/>
      <c r="L218" s="210"/>
      <c r="M218" s="211"/>
      <c r="N218" s="212"/>
      <c r="O218" s="212"/>
      <c r="P218" s="212"/>
      <c r="Q218" s="212"/>
      <c r="R218" s="212"/>
      <c r="S218" s="212"/>
      <c r="T218" s="213"/>
      <c r="AT218" s="214" t="s">
        <v>133</v>
      </c>
      <c r="AU218" s="214" t="s">
        <v>141</v>
      </c>
      <c r="AV218" s="14" t="s">
        <v>85</v>
      </c>
      <c r="AW218" s="14" t="s">
        <v>37</v>
      </c>
      <c r="AX218" s="14" t="s">
        <v>83</v>
      </c>
      <c r="AY218" s="214" t="s">
        <v>122</v>
      </c>
    </row>
    <row r="219" spans="1:65" s="12" customFormat="1" ht="22.9" customHeight="1">
      <c r="B219" s="159"/>
      <c r="C219" s="160"/>
      <c r="D219" s="161" t="s">
        <v>74</v>
      </c>
      <c r="E219" s="173" t="s">
        <v>547</v>
      </c>
      <c r="F219" s="173" t="s">
        <v>548</v>
      </c>
      <c r="G219" s="160"/>
      <c r="H219" s="160"/>
      <c r="I219" s="163"/>
      <c r="J219" s="174">
        <f>BK219</f>
        <v>0</v>
      </c>
      <c r="K219" s="160"/>
      <c r="L219" s="165"/>
      <c r="M219" s="166"/>
      <c r="N219" s="167"/>
      <c r="O219" s="167"/>
      <c r="P219" s="168">
        <f>SUM(P220:P222)</f>
        <v>0</v>
      </c>
      <c r="Q219" s="167"/>
      <c r="R219" s="168">
        <f>SUM(R220:R222)</f>
        <v>0</v>
      </c>
      <c r="S219" s="167"/>
      <c r="T219" s="169">
        <f>SUM(T220:T222)</f>
        <v>0</v>
      </c>
      <c r="AR219" s="170" t="s">
        <v>83</v>
      </c>
      <c r="AT219" s="171" t="s">
        <v>74</v>
      </c>
      <c r="AU219" s="171" t="s">
        <v>83</v>
      </c>
      <c r="AY219" s="170" t="s">
        <v>122</v>
      </c>
      <c r="BK219" s="172">
        <f>SUM(BK220:BK222)</f>
        <v>0</v>
      </c>
    </row>
    <row r="220" spans="1:65" s="2" customFormat="1" ht="24.2" customHeight="1">
      <c r="A220" s="36"/>
      <c r="B220" s="37"/>
      <c r="C220" s="175" t="s">
        <v>298</v>
      </c>
      <c r="D220" s="175" t="s">
        <v>124</v>
      </c>
      <c r="E220" s="176" t="s">
        <v>550</v>
      </c>
      <c r="F220" s="177" t="s">
        <v>551</v>
      </c>
      <c r="G220" s="178" t="s">
        <v>217</v>
      </c>
      <c r="H220" s="179">
        <v>105.18</v>
      </c>
      <c r="I220" s="180"/>
      <c r="J220" s="181">
        <f>ROUND(I220*H220,2)</f>
        <v>0</v>
      </c>
      <c r="K220" s="177" t="s">
        <v>128</v>
      </c>
      <c r="L220" s="41"/>
      <c r="M220" s="182" t="s">
        <v>19</v>
      </c>
      <c r="N220" s="183" t="s">
        <v>46</v>
      </c>
      <c r="O220" s="66"/>
      <c r="P220" s="184">
        <f>O220*H220</f>
        <v>0</v>
      </c>
      <c r="Q220" s="184">
        <v>0</v>
      </c>
      <c r="R220" s="184">
        <f>Q220*H220</f>
        <v>0</v>
      </c>
      <c r="S220" s="184">
        <v>0</v>
      </c>
      <c r="T220" s="185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86" t="s">
        <v>129</v>
      </c>
      <c r="AT220" s="186" t="s">
        <v>124</v>
      </c>
      <c r="AU220" s="186" t="s">
        <v>85</v>
      </c>
      <c r="AY220" s="19" t="s">
        <v>122</v>
      </c>
      <c r="BE220" s="187">
        <f>IF(N220="základní",J220,0)</f>
        <v>0</v>
      </c>
      <c r="BF220" s="187">
        <f>IF(N220="snížená",J220,0)</f>
        <v>0</v>
      </c>
      <c r="BG220" s="187">
        <f>IF(N220="zákl. přenesená",J220,0)</f>
        <v>0</v>
      </c>
      <c r="BH220" s="187">
        <f>IF(N220="sníž. přenesená",J220,0)</f>
        <v>0</v>
      </c>
      <c r="BI220" s="187">
        <f>IF(N220="nulová",J220,0)</f>
        <v>0</v>
      </c>
      <c r="BJ220" s="19" t="s">
        <v>83</v>
      </c>
      <c r="BK220" s="187">
        <f>ROUND(I220*H220,2)</f>
        <v>0</v>
      </c>
      <c r="BL220" s="19" t="s">
        <v>129</v>
      </c>
      <c r="BM220" s="186" t="s">
        <v>552</v>
      </c>
    </row>
    <row r="221" spans="1:65" s="2" customFormat="1" ht="11.25">
      <c r="A221" s="36"/>
      <c r="B221" s="37"/>
      <c r="C221" s="38"/>
      <c r="D221" s="188" t="s">
        <v>131</v>
      </c>
      <c r="E221" s="38"/>
      <c r="F221" s="189" t="s">
        <v>553</v>
      </c>
      <c r="G221" s="38"/>
      <c r="H221" s="38"/>
      <c r="I221" s="190"/>
      <c r="J221" s="38"/>
      <c r="K221" s="38"/>
      <c r="L221" s="41"/>
      <c r="M221" s="191"/>
      <c r="N221" s="192"/>
      <c r="O221" s="66"/>
      <c r="P221" s="66"/>
      <c r="Q221" s="66"/>
      <c r="R221" s="66"/>
      <c r="S221" s="66"/>
      <c r="T221" s="67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131</v>
      </c>
      <c r="AU221" s="19" t="s">
        <v>85</v>
      </c>
    </row>
    <row r="222" spans="1:65" s="14" customFormat="1" ht="11.25">
      <c r="B222" s="204"/>
      <c r="C222" s="205"/>
      <c r="D222" s="195" t="s">
        <v>133</v>
      </c>
      <c r="E222" s="206" t="s">
        <v>19</v>
      </c>
      <c r="F222" s="207" t="s">
        <v>636</v>
      </c>
      <c r="G222" s="205"/>
      <c r="H222" s="208">
        <v>105.18</v>
      </c>
      <c r="I222" s="209"/>
      <c r="J222" s="205"/>
      <c r="K222" s="205"/>
      <c r="L222" s="210"/>
      <c r="M222" s="211"/>
      <c r="N222" s="212"/>
      <c r="O222" s="212"/>
      <c r="P222" s="212"/>
      <c r="Q222" s="212"/>
      <c r="R222" s="212"/>
      <c r="S222" s="212"/>
      <c r="T222" s="213"/>
      <c r="AT222" s="214" t="s">
        <v>133</v>
      </c>
      <c r="AU222" s="214" t="s">
        <v>85</v>
      </c>
      <c r="AV222" s="14" t="s">
        <v>85</v>
      </c>
      <c r="AW222" s="14" t="s">
        <v>37</v>
      </c>
      <c r="AX222" s="14" t="s">
        <v>83</v>
      </c>
      <c r="AY222" s="214" t="s">
        <v>122</v>
      </c>
    </row>
    <row r="223" spans="1:65" s="12" customFormat="1" ht="22.9" customHeight="1">
      <c r="B223" s="159"/>
      <c r="C223" s="160"/>
      <c r="D223" s="161" t="s">
        <v>74</v>
      </c>
      <c r="E223" s="173" t="s">
        <v>637</v>
      </c>
      <c r="F223" s="173" t="s">
        <v>638</v>
      </c>
      <c r="G223" s="160"/>
      <c r="H223" s="160"/>
      <c r="I223" s="163"/>
      <c r="J223" s="174">
        <f>BK223</f>
        <v>0</v>
      </c>
      <c r="K223" s="160"/>
      <c r="L223" s="165"/>
      <c r="M223" s="166"/>
      <c r="N223" s="167"/>
      <c r="O223" s="167"/>
      <c r="P223" s="168">
        <f>P224</f>
        <v>0</v>
      </c>
      <c r="Q223" s="167"/>
      <c r="R223" s="168">
        <f>R224</f>
        <v>0</v>
      </c>
      <c r="S223" s="167"/>
      <c r="T223" s="169">
        <f>T224</f>
        <v>0</v>
      </c>
      <c r="AR223" s="170" t="s">
        <v>83</v>
      </c>
      <c r="AT223" s="171" t="s">
        <v>74</v>
      </c>
      <c r="AU223" s="171" t="s">
        <v>83</v>
      </c>
      <c r="AY223" s="170" t="s">
        <v>122</v>
      </c>
      <c r="BK223" s="172">
        <f>BK224</f>
        <v>0</v>
      </c>
    </row>
    <row r="224" spans="1:65" s="2" customFormat="1" ht="24.2" customHeight="1">
      <c r="A224" s="36"/>
      <c r="B224" s="37"/>
      <c r="C224" s="175" t="s">
        <v>305</v>
      </c>
      <c r="D224" s="175" t="s">
        <v>124</v>
      </c>
      <c r="E224" s="176" t="s">
        <v>639</v>
      </c>
      <c r="F224" s="177" t="s">
        <v>640</v>
      </c>
      <c r="G224" s="178" t="s">
        <v>217</v>
      </c>
      <c r="H224" s="179">
        <v>119.953</v>
      </c>
      <c r="I224" s="180"/>
      <c r="J224" s="181">
        <f>ROUND(I224*H224,2)</f>
        <v>0</v>
      </c>
      <c r="K224" s="177" t="s">
        <v>422</v>
      </c>
      <c r="L224" s="41"/>
      <c r="M224" s="182" t="s">
        <v>19</v>
      </c>
      <c r="N224" s="183" t="s">
        <v>46</v>
      </c>
      <c r="O224" s="66"/>
      <c r="P224" s="184">
        <f>O224*H224</f>
        <v>0</v>
      </c>
      <c r="Q224" s="184">
        <v>0</v>
      </c>
      <c r="R224" s="184">
        <f>Q224*H224</f>
        <v>0</v>
      </c>
      <c r="S224" s="184">
        <v>0</v>
      </c>
      <c r="T224" s="185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86" t="s">
        <v>129</v>
      </c>
      <c r="AT224" s="186" t="s">
        <v>124</v>
      </c>
      <c r="AU224" s="186" t="s">
        <v>85</v>
      </c>
      <c r="AY224" s="19" t="s">
        <v>122</v>
      </c>
      <c r="BE224" s="187">
        <f>IF(N224="základní",J224,0)</f>
        <v>0</v>
      </c>
      <c r="BF224" s="187">
        <f>IF(N224="snížená",J224,0)</f>
        <v>0</v>
      </c>
      <c r="BG224" s="187">
        <f>IF(N224="zákl. přenesená",J224,0)</f>
        <v>0</v>
      </c>
      <c r="BH224" s="187">
        <f>IF(N224="sníž. přenesená",J224,0)</f>
        <v>0</v>
      </c>
      <c r="BI224" s="187">
        <f>IF(N224="nulová",J224,0)</f>
        <v>0</v>
      </c>
      <c r="BJ224" s="19" t="s">
        <v>83</v>
      </c>
      <c r="BK224" s="187">
        <f>ROUND(I224*H224,2)</f>
        <v>0</v>
      </c>
      <c r="BL224" s="19" t="s">
        <v>129</v>
      </c>
      <c r="BM224" s="186" t="s">
        <v>641</v>
      </c>
    </row>
    <row r="225" spans="1:65" s="12" customFormat="1" ht="25.9" customHeight="1">
      <c r="B225" s="159"/>
      <c r="C225" s="160"/>
      <c r="D225" s="161" t="s">
        <v>74</v>
      </c>
      <c r="E225" s="162" t="s">
        <v>642</v>
      </c>
      <c r="F225" s="162" t="s">
        <v>643</v>
      </c>
      <c r="G225" s="160"/>
      <c r="H225" s="160"/>
      <c r="I225" s="163"/>
      <c r="J225" s="164">
        <f>BK225</f>
        <v>0</v>
      </c>
      <c r="K225" s="160"/>
      <c r="L225" s="165"/>
      <c r="M225" s="166"/>
      <c r="N225" s="167"/>
      <c r="O225" s="167"/>
      <c r="P225" s="168">
        <f>P226</f>
        <v>0</v>
      </c>
      <c r="Q225" s="167"/>
      <c r="R225" s="168">
        <f>R226</f>
        <v>1.6E-2</v>
      </c>
      <c r="S225" s="167"/>
      <c r="T225" s="169">
        <f>T226</f>
        <v>0</v>
      </c>
      <c r="AR225" s="170" t="s">
        <v>85</v>
      </c>
      <c r="AT225" s="171" t="s">
        <v>74</v>
      </c>
      <c r="AU225" s="171" t="s">
        <v>75</v>
      </c>
      <c r="AY225" s="170" t="s">
        <v>122</v>
      </c>
      <c r="BK225" s="172">
        <f>BK226</f>
        <v>0</v>
      </c>
    </row>
    <row r="226" spans="1:65" s="12" customFormat="1" ht="22.9" customHeight="1">
      <c r="B226" s="159"/>
      <c r="C226" s="160"/>
      <c r="D226" s="161" t="s">
        <v>74</v>
      </c>
      <c r="E226" s="173" t="s">
        <v>644</v>
      </c>
      <c r="F226" s="173" t="s">
        <v>645</v>
      </c>
      <c r="G226" s="160"/>
      <c r="H226" s="160"/>
      <c r="I226" s="163"/>
      <c r="J226" s="174">
        <f>BK226</f>
        <v>0</v>
      </c>
      <c r="K226" s="160"/>
      <c r="L226" s="165"/>
      <c r="M226" s="166"/>
      <c r="N226" s="167"/>
      <c r="O226" s="167"/>
      <c r="P226" s="168">
        <f>SUM(P227:P230)</f>
        <v>0</v>
      </c>
      <c r="Q226" s="167"/>
      <c r="R226" s="168">
        <f>SUM(R227:R230)</f>
        <v>1.6E-2</v>
      </c>
      <c r="S226" s="167"/>
      <c r="T226" s="169">
        <f>SUM(T227:T230)</f>
        <v>0</v>
      </c>
      <c r="AR226" s="170" t="s">
        <v>85</v>
      </c>
      <c r="AT226" s="171" t="s">
        <v>74</v>
      </c>
      <c r="AU226" s="171" t="s">
        <v>83</v>
      </c>
      <c r="AY226" s="170" t="s">
        <v>122</v>
      </c>
      <c r="BK226" s="172">
        <f>SUM(BK227:BK230)</f>
        <v>0</v>
      </c>
    </row>
    <row r="227" spans="1:65" s="2" customFormat="1" ht="16.5" customHeight="1">
      <c r="A227" s="36"/>
      <c r="B227" s="37"/>
      <c r="C227" s="175" t="s">
        <v>315</v>
      </c>
      <c r="D227" s="175" t="s">
        <v>124</v>
      </c>
      <c r="E227" s="176" t="s">
        <v>646</v>
      </c>
      <c r="F227" s="177" t="s">
        <v>647</v>
      </c>
      <c r="G227" s="178" t="s">
        <v>127</v>
      </c>
      <c r="H227" s="179">
        <v>400</v>
      </c>
      <c r="I227" s="180"/>
      <c r="J227" s="181">
        <f>ROUND(I227*H227,2)</f>
        <v>0</v>
      </c>
      <c r="K227" s="177" t="s">
        <v>128</v>
      </c>
      <c r="L227" s="41"/>
      <c r="M227" s="182" t="s">
        <v>19</v>
      </c>
      <c r="N227" s="183" t="s">
        <v>46</v>
      </c>
      <c r="O227" s="66"/>
      <c r="P227" s="184">
        <f>O227*H227</f>
        <v>0</v>
      </c>
      <c r="Q227" s="184">
        <v>4.0000000000000003E-5</v>
      </c>
      <c r="R227" s="184">
        <f>Q227*H227</f>
        <v>1.6E-2</v>
      </c>
      <c r="S227" s="184">
        <v>0</v>
      </c>
      <c r="T227" s="185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186" t="s">
        <v>234</v>
      </c>
      <c r="AT227" s="186" t="s">
        <v>124</v>
      </c>
      <c r="AU227" s="186" t="s">
        <v>85</v>
      </c>
      <c r="AY227" s="19" t="s">
        <v>122</v>
      </c>
      <c r="BE227" s="187">
        <f>IF(N227="základní",J227,0)</f>
        <v>0</v>
      </c>
      <c r="BF227" s="187">
        <f>IF(N227="snížená",J227,0)</f>
        <v>0</v>
      </c>
      <c r="BG227" s="187">
        <f>IF(N227="zákl. přenesená",J227,0)</f>
        <v>0</v>
      </c>
      <c r="BH227" s="187">
        <f>IF(N227="sníž. přenesená",J227,0)</f>
        <v>0</v>
      </c>
      <c r="BI227" s="187">
        <f>IF(N227="nulová",J227,0)</f>
        <v>0</v>
      </c>
      <c r="BJ227" s="19" t="s">
        <v>83</v>
      </c>
      <c r="BK227" s="187">
        <f>ROUND(I227*H227,2)</f>
        <v>0</v>
      </c>
      <c r="BL227" s="19" t="s">
        <v>234</v>
      </c>
      <c r="BM227" s="186" t="s">
        <v>648</v>
      </c>
    </row>
    <row r="228" spans="1:65" s="2" customFormat="1" ht="11.25">
      <c r="A228" s="36"/>
      <c r="B228" s="37"/>
      <c r="C228" s="38"/>
      <c r="D228" s="188" t="s">
        <v>131</v>
      </c>
      <c r="E228" s="38"/>
      <c r="F228" s="189" t="s">
        <v>649</v>
      </c>
      <c r="G228" s="38"/>
      <c r="H228" s="38"/>
      <c r="I228" s="190"/>
      <c r="J228" s="38"/>
      <c r="K228" s="38"/>
      <c r="L228" s="41"/>
      <c r="M228" s="191"/>
      <c r="N228" s="192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131</v>
      </c>
      <c r="AU228" s="19" t="s">
        <v>85</v>
      </c>
    </row>
    <row r="229" spans="1:65" s="13" customFormat="1" ht="11.25">
      <c r="B229" s="193"/>
      <c r="C229" s="194"/>
      <c r="D229" s="195" t="s">
        <v>133</v>
      </c>
      <c r="E229" s="196" t="s">
        <v>19</v>
      </c>
      <c r="F229" s="197" t="s">
        <v>310</v>
      </c>
      <c r="G229" s="194"/>
      <c r="H229" s="196" t="s">
        <v>19</v>
      </c>
      <c r="I229" s="198"/>
      <c r="J229" s="194"/>
      <c r="K229" s="194"/>
      <c r="L229" s="199"/>
      <c r="M229" s="200"/>
      <c r="N229" s="201"/>
      <c r="O229" s="201"/>
      <c r="P229" s="201"/>
      <c r="Q229" s="201"/>
      <c r="R229" s="201"/>
      <c r="S229" s="201"/>
      <c r="T229" s="202"/>
      <c r="AT229" s="203" t="s">
        <v>133</v>
      </c>
      <c r="AU229" s="203" t="s">
        <v>85</v>
      </c>
      <c r="AV229" s="13" t="s">
        <v>83</v>
      </c>
      <c r="AW229" s="13" t="s">
        <v>37</v>
      </c>
      <c r="AX229" s="13" t="s">
        <v>75</v>
      </c>
      <c r="AY229" s="203" t="s">
        <v>122</v>
      </c>
    </row>
    <row r="230" spans="1:65" s="14" customFormat="1" ht="11.25">
      <c r="B230" s="204"/>
      <c r="C230" s="205"/>
      <c r="D230" s="195" t="s">
        <v>133</v>
      </c>
      <c r="E230" s="206" t="s">
        <v>19</v>
      </c>
      <c r="F230" s="207" t="s">
        <v>650</v>
      </c>
      <c r="G230" s="205"/>
      <c r="H230" s="208">
        <v>400</v>
      </c>
      <c r="I230" s="209"/>
      <c r="J230" s="205"/>
      <c r="K230" s="205"/>
      <c r="L230" s="210"/>
      <c r="M230" s="247"/>
      <c r="N230" s="248"/>
      <c r="O230" s="248"/>
      <c r="P230" s="248"/>
      <c r="Q230" s="248"/>
      <c r="R230" s="248"/>
      <c r="S230" s="248"/>
      <c r="T230" s="249"/>
      <c r="AT230" s="214" t="s">
        <v>133</v>
      </c>
      <c r="AU230" s="214" t="s">
        <v>85</v>
      </c>
      <c r="AV230" s="14" t="s">
        <v>85</v>
      </c>
      <c r="AW230" s="14" t="s">
        <v>37</v>
      </c>
      <c r="AX230" s="14" t="s">
        <v>83</v>
      </c>
      <c r="AY230" s="214" t="s">
        <v>122</v>
      </c>
    </row>
    <row r="231" spans="1:65" s="2" customFormat="1" ht="6.95" customHeight="1">
      <c r="A231" s="36"/>
      <c r="B231" s="49"/>
      <c r="C231" s="50"/>
      <c r="D231" s="50"/>
      <c r="E231" s="50"/>
      <c r="F231" s="50"/>
      <c r="G231" s="50"/>
      <c r="H231" s="50"/>
      <c r="I231" s="50"/>
      <c r="J231" s="50"/>
      <c r="K231" s="50"/>
      <c r="L231" s="41"/>
      <c r="M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</row>
  </sheetData>
  <sheetProtection algorithmName="SHA-512" hashValue="6Fds983AEwEQEAvpn/fonREVFF9+1W3DVj7JR12yCTYiUzqvzMOoyZ5LElBp0fn6uT37sWjcv6/pOjtEVCVsWw==" saltValue="aGAlFnwMd5ZAVfb+sgcYxYeHIXDwmOmVZs176qlMd4i8pjRwPT2ntlFzGtar5NLNd1XeIfBAuvzE55h51QLseQ==" spinCount="100000" sheet="1" objects="1" scenarios="1" formatColumns="0" formatRows="0" autoFilter="0"/>
  <autoFilter ref="C88:K230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/>
    <hyperlink ref="F97" r:id="rId2"/>
    <hyperlink ref="F101" r:id="rId3"/>
    <hyperlink ref="F105" r:id="rId4"/>
    <hyperlink ref="F109" r:id="rId5"/>
    <hyperlink ref="F113" r:id="rId6"/>
    <hyperlink ref="F123" r:id="rId7"/>
    <hyperlink ref="F128" r:id="rId8"/>
    <hyperlink ref="F134" r:id="rId9"/>
    <hyperlink ref="F139" r:id="rId10"/>
    <hyperlink ref="F144" r:id="rId11"/>
    <hyperlink ref="F149" r:id="rId12"/>
    <hyperlink ref="F156" r:id="rId13"/>
    <hyperlink ref="F169" r:id="rId14"/>
    <hyperlink ref="F173" r:id="rId15"/>
    <hyperlink ref="F187" r:id="rId16"/>
    <hyperlink ref="F211" r:id="rId17"/>
    <hyperlink ref="F214" r:id="rId18"/>
    <hyperlink ref="F217" r:id="rId19"/>
    <hyperlink ref="F221" r:id="rId20"/>
    <hyperlink ref="F228" r:id="rId2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0"/>
  <sheetViews>
    <sheetView showGridLines="0" tabSelected="1" topLeftCell="A104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5"/>
      <c r="M2" s="375"/>
      <c r="N2" s="375"/>
      <c r="O2" s="375"/>
      <c r="P2" s="375"/>
      <c r="Q2" s="375"/>
      <c r="R2" s="375"/>
      <c r="S2" s="375"/>
      <c r="T2" s="375"/>
      <c r="U2" s="375"/>
      <c r="V2" s="375"/>
      <c r="AT2" s="19" t="s">
        <v>91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22"/>
      <c r="AT3" s="19" t="s">
        <v>85</v>
      </c>
    </row>
    <row r="4" spans="1:46" s="1" customFormat="1" ht="24.95" customHeight="1">
      <c r="B4" s="22"/>
      <c r="D4" s="105" t="s">
        <v>92</v>
      </c>
      <c r="L4" s="22"/>
      <c r="M4" s="106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07" t="s">
        <v>16</v>
      </c>
      <c r="L6" s="22"/>
    </row>
    <row r="7" spans="1:46" s="1" customFormat="1" ht="16.5" customHeight="1">
      <c r="B7" s="22"/>
      <c r="E7" s="376" t="str">
        <f>'Rekapitulace stavby'!K6</f>
        <v>Rekonstrukce ulice Fr. Zoubka, Kostelec nad Orlicí</v>
      </c>
      <c r="F7" s="377"/>
      <c r="G7" s="377"/>
      <c r="H7" s="377"/>
      <c r="L7" s="22"/>
    </row>
    <row r="8" spans="1:46" s="2" customFormat="1" ht="12" customHeight="1">
      <c r="A8" s="36"/>
      <c r="B8" s="41"/>
      <c r="C8" s="36"/>
      <c r="D8" s="107" t="s">
        <v>93</v>
      </c>
      <c r="E8" s="36"/>
      <c r="F8" s="36"/>
      <c r="G8" s="36"/>
      <c r="H8" s="36"/>
      <c r="I8" s="36"/>
      <c r="J8" s="36"/>
      <c r="K8" s="36"/>
      <c r="L8" s="10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78" t="s">
        <v>651</v>
      </c>
      <c r="F9" s="379"/>
      <c r="G9" s="379"/>
      <c r="H9" s="379"/>
      <c r="I9" s="36"/>
      <c r="J9" s="36"/>
      <c r="K9" s="36"/>
      <c r="L9" s="10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0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07" t="s">
        <v>18</v>
      </c>
      <c r="E11" s="36"/>
      <c r="F11" s="109" t="s">
        <v>19</v>
      </c>
      <c r="G11" s="36"/>
      <c r="H11" s="36"/>
      <c r="I11" s="107" t="s">
        <v>20</v>
      </c>
      <c r="J11" s="109" t="s">
        <v>19</v>
      </c>
      <c r="K11" s="36"/>
      <c r="L11" s="10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07" t="s">
        <v>21</v>
      </c>
      <c r="E12" s="36"/>
      <c r="F12" s="109" t="s">
        <v>22</v>
      </c>
      <c r="G12" s="36"/>
      <c r="H12" s="36"/>
      <c r="I12" s="107" t="s">
        <v>23</v>
      </c>
      <c r="J12" s="110" t="str">
        <f>'Rekapitulace stavby'!AN8</f>
        <v>14. 2. 2023</v>
      </c>
      <c r="K12" s="36"/>
      <c r="L12" s="10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0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07" t="s">
        <v>25</v>
      </c>
      <c r="E14" s="36"/>
      <c r="F14" s="36"/>
      <c r="G14" s="36"/>
      <c r="H14" s="36"/>
      <c r="I14" s="107" t="s">
        <v>26</v>
      </c>
      <c r="J14" s="109" t="s">
        <v>27</v>
      </c>
      <c r="K14" s="36"/>
      <c r="L14" s="10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9" t="s">
        <v>28</v>
      </c>
      <c r="F15" s="36"/>
      <c r="G15" s="36"/>
      <c r="H15" s="36"/>
      <c r="I15" s="107" t="s">
        <v>29</v>
      </c>
      <c r="J15" s="109" t="s">
        <v>30</v>
      </c>
      <c r="K15" s="36"/>
      <c r="L15" s="10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0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07" t="s">
        <v>31</v>
      </c>
      <c r="E17" s="36"/>
      <c r="F17" s="36"/>
      <c r="G17" s="36"/>
      <c r="H17" s="36"/>
      <c r="I17" s="107" t="s">
        <v>26</v>
      </c>
      <c r="J17" s="32" t="str">
        <f>'Rekapitulace stavby'!AN13</f>
        <v>Vyplň údaj</v>
      </c>
      <c r="K17" s="36"/>
      <c r="L17" s="10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80" t="str">
        <f>'Rekapitulace stavby'!E14</f>
        <v>Vyplň údaj</v>
      </c>
      <c r="F18" s="381"/>
      <c r="G18" s="381"/>
      <c r="H18" s="381"/>
      <c r="I18" s="107" t="s">
        <v>29</v>
      </c>
      <c r="J18" s="32" t="str">
        <f>'Rekapitulace stavby'!AN14</f>
        <v>Vyplň údaj</v>
      </c>
      <c r="K18" s="36"/>
      <c r="L18" s="10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0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07" t="s">
        <v>33</v>
      </c>
      <c r="E20" s="36"/>
      <c r="F20" s="36"/>
      <c r="G20" s="36"/>
      <c r="H20" s="36"/>
      <c r="I20" s="107" t="s">
        <v>26</v>
      </c>
      <c r="J20" s="109" t="s">
        <v>34</v>
      </c>
      <c r="K20" s="36"/>
      <c r="L20" s="10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9" t="s">
        <v>35</v>
      </c>
      <c r="F21" s="36"/>
      <c r="G21" s="36"/>
      <c r="H21" s="36"/>
      <c r="I21" s="107" t="s">
        <v>29</v>
      </c>
      <c r="J21" s="109" t="s">
        <v>36</v>
      </c>
      <c r="K21" s="36"/>
      <c r="L21" s="10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0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07" t="s">
        <v>38</v>
      </c>
      <c r="E23" s="36"/>
      <c r="F23" s="36"/>
      <c r="G23" s="36"/>
      <c r="H23" s="36"/>
      <c r="I23" s="107" t="s">
        <v>26</v>
      </c>
      <c r="J23" s="109" t="s">
        <v>34</v>
      </c>
      <c r="K23" s="36"/>
      <c r="L23" s="10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9" t="s">
        <v>35</v>
      </c>
      <c r="F24" s="36"/>
      <c r="G24" s="36"/>
      <c r="H24" s="36"/>
      <c r="I24" s="107" t="s">
        <v>29</v>
      </c>
      <c r="J24" s="109" t="s">
        <v>36</v>
      </c>
      <c r="K24" s="36"/>
      <c r="L24" s="10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0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07" t="s">
        <v>39</v>
      </c>
      <c r="E26" s="36"/>
      <c r="F26" s="36"/>
      <c r="G26" s="36"/>
      <c r="H26" s="36"/>
      <c r="I26" s="36"/>
      <c r="J26" s="36"/>
      <c r="K26" s="36"/>
      <c r="L26" s="10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1"/>
      <c r="B27" s="112"/>
      <c r="C27" s="111"/>
      <c r="D27" s="111"/>
      <c r="E27" s="382" t="s">
        <v>19</v>
      </c>
      <c r="F27" s="382"/>
      <c r="G27" s="382"/>
      <c r="H27" s="382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0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14"/>
      <c r="E29" s="114"/>
      <c r="F29" s="114"/>
      <c r="G29" s="114"/>
      <c r="H29" s="114"/>
      <c r="I29" s="114"/>
      <c r="J29" s="114"/>
      <c r="K29" s="114"/>
      <c r="L29" s="10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15" t="s">
        <v>41</v>
      </c>
      <c r="E30" s="36"/>
      <c r="F30" s="36"/>
      <c r="G30" s="36"/>
      <c r="H30" s="36"/>
      <c r="I30" s="36"/>
      <c r="J30" s="116">
        <f>ROUND(J83, 2)</f>
        <v>0</v>
      </c>
      <c r="K30" s="36"/>
      <c r="L30" s="10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14"/>
      <c r="E31" s="114"/>
      <c r="F31" s="114"/>
      <c r="G31" s="114"/>
      <c r="H31" s="114"/>
      <c r="I31" s="114"/>
      <c r="J31" s="114"/>
      <c r="K31" s="114"/>
      <c r="L31" s="10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17" t="s">
        <v>43</v>
      </c>
      <c r="G32" s="36"/>
      <c r="H32" s="36"/>
      <c r="I32" s="117" t="s">
        <v>42</v>
      </c>
      <c r="J32" s="117" t="s">
        <v>44</v>
      </c>
      <c r="K32" s="36"/>
      <c r="L32" s="10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18" t="s">
        <v>45</v>
      </c>
      <c r="E33" s="107" t="s">
        <v>46</v>
      </c>
      <c r="F33" s="119">
        <f>ROUND((SUM(BE83:BE99)),  2)</f>
        <v>0</v>
      </c>
      <c r="G33" s="36"/>
      <c r="H33" s="36"/>
      <c r="I33" s="120">
        <v>0.21</v>
      </c>
      <c r="J33" s="119">
        <f>ROUND(((SUM(BE83:BE99))*I33),  2)</f>
        <v>0</v>
      </c>
      <c r="K33" s="36"/>
      <c r="L33" s="10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07" t="s">
        <v>47</v>
      </c>
      <c r="F34" s="119">
        <f>ROUND((SUM(BF83:BF99)),  2)</f>
        <v>0</v>
      </c>
      <c r="G34" s="36"/>
      <c r="H34" s="36"/>
      <c r="I34" s="120">
        <v>0.15</v>
      </c>
      <c r="J34" s="119">
        <f>ROUND(((SUM(BF83:BF99))*I34),  2)</f>
        <v>0</v>
      </c>
      <c r="K34" s="36"/>
      <c r="L34" s="10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07" t="s">
        <v>48</v>
      </c>
      <c r="F35" s="119">
        <f>ROUND((SUM(BG83:BG99)),  2)</f>
        <v>0</v>
      </c>
      <c r="G35" s="36"/>
      <c r="H35" s="36"/>
      <c r="I35" s="120">
        <v>0.21</v>
      </c>
      <c r="J35" s="119">
        <f>0</f>
        <v>0</v>
      </c>
      <c r="K35" s="36"/>
      <c r="L35" s="10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07" t="s">
        <v>49</v>
      </c>
      <c r="F36" s="119">
        <f>ROUND((SUM(BH83:BH99)),  2)</f>
        <v>0</v>
      </c>
      <c r="G36" s="36"/>
      <c r="H36" s="36"/>
      <c r="I36" s="120">
        <v>0.15</v>
      </c>
      <c r="J36" s="119">
        <f>0</f>
        <v>0</v>
      </c>
      <c r="K36" s="36"/>
      <c r="L36" s="10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07" t="s">
        <v>50</v>
      </c>
      <c r="F37" s="119">
        <f>ROUND((SUM(BI83:BI99)),  2)</f>
        <v>0</v>
      </c>
      <c r="G37" s="36"/>
      <c r="H37" s="36"/>
      <c r="I37" s="120">
        <v>0</v>
      </c>
      <c r="J37" s="119">
        <f>0</f>
        <v>0</v>
      </c>
      <c r="K37" s="36"/>
      <c r="L37" s="10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0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1"/>
      <c r="D39" s="122" t="s">
        <v>51</v>
      </c>
      <c r="E39" s="123"/>
      <c r="F39" s="123"/>
      <c r="G39" s="124" t="s">
        <v>52</v>
      </c>
      <c r="H39" s="125" t="s">
        <v>53</v>
      </c>
      <c r="I39" s="123"/>
      <c r="J39" s="126">
        <f>SUM(J30:J37)</f>
        <v>0</v>
      </c>
      <c r="K39" s="127"/>
      <c r="L39" s="10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28"/>
      <c r="C40" s="129"/>
      <c r="D40" s="129"/>
      <c r="E40" s="129"/>
      <c r="F40" s="129"/>
      <c r="G40" s="129"/>
      <c r="H40" s="129"/>
      <c r="I40" s="129"/>
      <c r="J40" s="129"/>
      <c r="K40" s="129"/>
      <c r="L40" s="10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0"/>
      <c r="C44" s="131"/>
      <c r="D44" s="131"/>
      <c r="E44" s="131"/>
      <c r="F44" s="131"/>
      <c r="G44" s="131"/>
      <c r="H44" s="131"/>
      <c r="I44" s="131"/>
      <c r="J44" s="131"/>
      <c r="K44" s="131"/>
      <c r="L44" s="108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95</v>
      </c>
      <c r="D45" s="38"/>
      <c r="E45" s="38"/>
      <c r="F45" s="38"/>
      <c r="G45" s="38"/>
      <c r="H45" s="38"/>
      <c r="I45" s="38"/>
      <c r="J45" s="38"/>
      <c r="K45" s="38"/>
      <c r="L45" s="108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08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08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83" t="str">
        <f>E7</f>
        <v>Rekonstrukce ulice Fr. Zoubka, Kostelec nad Orlicí</v>
      </c>
      <c r="F48" s="384"/>
      <c r="G48" s="384"/>
      <c r="H48" s="384"/>
      <c r="I48" s="38"/>
      <c r="J48" s="38"/>
      <c r="K48" s="38"/>
      <c r="L48" s="108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93</v>
      </c>
      <c r="D49" s="38"/>
      <c r="E49" s="38"/>
      <c r="F49" s="38"/>
      <c r="G49" s="38"/>
      <c r="H49" s="38"/>
      <c r="I49" s="38"/>
      <c r="J49" s="38"/>
      <c r="K49" s="38"/>
      <c r="L49" s="108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55" t="str">
        <f>E9</f>
        <v>058/2017_3 - Vedlejší rozpočtové náklady</v>
      </c>
      <c r="F50" s="385"/>
      <c r="G50" s="385"/>
      <c r="H50" s="385"/>
      <c r="I50" s="38"/>
      <c r="J50" s="38"/>
      <c r="K50" s="38"/>
      <c r="L50" s="108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08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ul. Fr. Zoubka</v>
      </c>
      <c r="G52" s="38"/>
      <c r="H52" s="38"/>
      <c r="I52" s="31" t="s">
        <v>23</v>
      </c>
      <c r="J52" s="61" t="str">
        <f>IF(J12="","",J12)</f>
        <v>14. 2. 2023</v>
      </c>
      <c r="K52" s="38"/>
      <c r="L52" s="108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08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Město Kostelec nad Orlicí</v>
      </c>
      <c r="G54" s="38"/>
      <c r="H54" s="38"/>
      <c r="I54" s="31" t="s">
        <v>33</v>
      </c>
      <c r="J54" s="34" t="str">
        <f>E21</f>
        <v>DI PROJEKT s.r.o.</v>
      </c>
      <c r="K54" s="38"/>
      <c r="L54" s="108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38</v>
      </c>
      <c r="J55" s="34" t="str">
        <f>E24</f>
        <v>DI PROJEKT s.r.o.</v>
      </c>
      <c r="K55" s="38"/>
      <c r="L55" s="108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08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2" t="s">
        <v>96</v>
      </c>
      <c r="D57" s="133"/>
      <c r="E57" s="133"/>
      <c r="F57" s="133"/>
      <c r="G57" s="133"/>
      <c r="H57" s="133"/>
      <c r="I57" s="133"/>
      <c r="J57" s="134" t="s">
        <v>97</v>
      </c>
      <c r="K57" s="133"/>
      <c r="L57" s="108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08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35" t="s">
        <v>73</v>
      </c>
      <c r="D59" s="38"/>
      <c r="E59" s="38"/>
      <c r="F59" s="38"/>
      <c r="G59" s="38"/>
      <c r="H59" s="38"/>
      <c r="I59" s="38"/>
      <c r="J59" s="79">
        <f>J83</f>
        <v>0</v>
      </c>
      <c r="K59" s="38"/>
      <c r="L59" s="108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98</v>
      </c>
    </row>
    <row r="60" spans="1:47" s="9" customFormat="1" ht="24.95" customHeight="1">
      <c r="B60" s="136"/>
      <c r="C60" s="137"/>
      <c r="D60" s="138" t="s">
        <v>566</v>
      </c>
      <c r="E60" s="139"/>
      <c r="F60" s="139"/>
      <c r="G60" s="139"/>
      <c r="H60" s="139"/>
      <c r="I60" s="139"/>
      <c r="J60" s="140">
        <f>J84</f>
        <v>0</v>
      </c>
      <c r="K60" s="137"/>
      <c r="L60" s="141"/>
    </row>
    <row r="61" spans="1:47" s="10" customFormat="1" ht="19.899999999999999" customHeight="1">
      <c r="B61" s="142"/>
      <c r="C61" s="143"/>
      <c r="D61" s="144" t="s">
        <v>567</v>
      </c>
      <c r="E61" s="145"/>
      <c r="F61" s="145"/>
      <c r="G61" s="145"/>
      <c r="H61" s="145"/>
      <c r="I61" s="145"/>
      <c r="J61" s="146">
        <f>J85</f>
        <v>0</v>
      </c>
      <c r="K61" s="143"/>
      <c r="L61" s="147"/>
    </row>
    <row r="62" spans="1:47" s="9" customFormat="1" ht="24.95" customHeight="1">
      <c r="B62" s="136"/>
      <c r="C62" s="137"/>
      <c r="D62" s="138" t="s">
        <v>652</v>
      </c>
      <c r="E62" s="139"/>
      <c r="F62" s="139"/>
      <c r="G62" s="139"/>
      <c r="H62" s="139"/>
      <c r="I62" s="139"/>
      <c r="J62" s="140">
        <f>J90</f>
        <v>0</v>
      </c>
      <c r="K62" s="137"/>
      <c r="L62" s="141"/>
    </row>
    <row r="63" spans="1:47" s="10" customFormat="1" ht="19.899999999999999" customHeight="1">
      <c r="B63" s="142"/>
      <c r="C63" s="143"/>
      <c r="D63" s="144" t="s">
        <v>653</v>
      </c>
      <c r="E63" s="145"/>
      <c r="F63" s="145"/>
      <c r="G63" s="145"/>
      <c r="H63" s="145"/>
      <c r="I63" s="145"/>
      <c r="J63" s="146">
        <f>J98</f>
        <v>0</v>
      </c>
      <c r="K63" s="143"/>
      <c r="L63" s="147"/>
    </row>
    <row r="64" spans="1:47" s="2" customFormat="1" ht="21.75" customHeight="1">
      <c r="A64" s="36"/>
      <c r="B64" s="37"/>
      <c r="C64" s="38"/>
      <c r="D64" s="38"/>
      <c r="E64" s="38"/>
      <c r="F64" s="38"/>
      <c r="G64" s="38"/>
      <c r="H64" s="38"/>
      <c r="I64" s="38"/>
      <c r="J64" s="38"/>
      <c r="K64" s="38"/>
      <c r="L64" s="108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</row>
    <row r="65" spans="1:31" s="2" customFormat="1" ht="6.95" customHeight="1">
      <c r="A65" s="36"/>
      <c r="B65" s="49"/>
      <c r="C65" s="50"/>
      <c r="D65" s="50"/>
      <c r="E65" s="50"/>
      <c r="F65" s="50"/>
      <c r="G65" s="50"/>
      <c r="H65" s="50"/>
      <c r="I65" s="50"/>
      <c r="J65" s="50"/>
      <c r="K65" s="50"/>
      <c r="L65" s="10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9" spans="1:31" s="2" customFormat="1" ht="6.95" customHeight="1">
      <c r="A69" s="36"/>
      <c r="B69" s="51"/>
      <c r="C69" s="52"/>
      <c r="D69" s="52"/>
      <c r="E69" s="52"/>
      <c r="F69" s="52"/>
      <c r="G69" s="52"/>
      <c r="H69" s="52"/>
      <c r="I69" s="52"/>
      <c r="J69" s="52"/>
      <c r="K69" s="52"/>
      <c r="L69" s="108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pans="1:31" s="2" customFormat="1" ht="24.95" customHeight="1">
      <c r="A70" s="36"/>
      <c r="B70" s="37"/>
      <c r="C70" s="25" t="s">
        <v>107</v>
      </c>
      <c r="D70" s="38"/>
      <c r="E70" s="38"/>
      <c r="F70" s="38"/>
      <c r="G70" s="38"/>
      <c r="H70" s="38"/>
      <c r="I70" s="38"/>
      <c r="J70" s="38"/>
      <c r="K70" s="38"/>
      <c r="L70" s="108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6.9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08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12" customHeight="1">
      <c r="A72" s="36"/>
      <c r="B72" s="37"/>
      <c r="C72" s="31" t="s">
        <v>16</v>
      </c>
      <c r="D72" s="38"/>
      <c r="E72" s="38"/>
      <c r="F72" s="38"/>
      <c r="G72" s="38"/>
      <c r="H72" s="38"/>
      <c r="I72" s="38"/>
      <c r="J72" s="38"/>
      <c r="K72" s="38"/>
      <c r="L72" s="108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6.5" customHeight="1">
      <c r="A73" s="36"/>
      <c r="B73" s="37"/>
      <c r="C73" s="38"/>
      <c r="D73" s="38"/>
      <c r="E73" s="383" t="str">
        <f>E7</f>
        <v>Rekonstrukce ulice Fr. Zoubka, Kostelec nad Orlicí</v>
      </c>
      <c r="F73" s="384"/>
      <c r="G73" s="384"/>
      <c r="H73" s="384"/>
      <c r="I73" s="38"/>
      <c r="J73" s="38"/>
      <c r="K73" s="38"/>
      <c r="L73" s="108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2" customHeight="1">
      <c r="A74" s="36"/>
      <c r="B74" s="37"/>
      <c r="C74" s="31" t="s">
        <v>93</v>
      </c>
      <c r="D74" s="38"/>
      <c r="E74" s="38"/>
      <c r="F74" s="38"/>
      <c r="G74" s="38"/>
      <c r="H74" s="38"/>
      <c r="I74" s="38"/>
      <c r="J74" s="38"/>
      <c r="K74" s="38"/>
      <c r="L74" s="108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6.5" customHeight="1">
      <c r="A75" s="36"/>
      <c r="B75" s="37"/>
      <c r="C75" s="38"/>
      <c r="D75" s="38"/>
      <c r="E75" s="355" t="str">
        <f>E9</f>
        <v>058/2017_3 - Vedlejší rozpočtové náklady</v>
      </c>
      <c r="F75" s="385"/>
      <c r="G75" s="385"/>
      <c r="H75" s="385"/>
      <c r="I75" s="38"/>
      <c r="J75" s="38"/>
      <c r="K75" s="38"/>
      <c r="L75" s="108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6.9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0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2" customHeight="1">
      <c r="A77" s="36"/>
      <c r="B77" s="37"/>
      <c r="C77" s="31" t="s">
        <v>21</v>
      </c>
      <c r="D77" s="38"/>
      <c r="E77" s="38"/>
      <c r="F77" s="29" t="str">
        <f>F12</f>
        <v>ul. Fr. Zoubka</v>
      </c>
      <c r="G77" s="38"/>
      <c r="H77" s="38"/>
      <c r="I77" s="31" t="s">
        <v>23</v>
      </c>
      <c r="J77" s="61" t="str">
        <f>IF(J12="","",J12)</f>
        <v>14. 2. 2023</v>
      </c>
      <c r="K77" s="38"/>
      <c r="L77" s="10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08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5.2" customHeight="1">
      <c r="A79" s="36"/>
      <c r="B79" s="37"/>
      <c r="C79" s="31" t="s">
        <v>25</v>
      </c>
      <c r="D79" s="38"/>
      <c r="E79" s="38"/>
      <c r="F79" s="29" t="str">
        <f>E15</f>
        <v>Město Kostelec nad Orlicí</v>
      </c>
      <c r="G79" s="38"/>
      <c r="H79" s="38"/>
      <c r="I79" s="31" t="s">
        <v>33</v>
      </c>
      <c r="J79" s="34" t="str">
        <f>E21</f>
        <v>DI PROJEKT s.r.o.</v>
      </c>
      <c r="K79" s="38"/>
      <c r="L79" s="108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31</v>
      </c>
      <c r="D80" s="38"/>
      <c r="E80" s="38"/>
      <c r="F80" s="29" t="str">
        <f>IF(E18="","",E18)</f>
        <v>Vyplň údaj</v>
      </c>
      <c r="G80" s="38"/>
      <c r="H80" s="38"/>
      <c r="I80" s="31" t="s">
        <v>38</v>
      </c>
      <c r="J80" s="34" t="str">
        <f>E24</f>
        <v>DI PROJEKT s.r.o.</v>
      </c>
      <c r="K80" s="38"/>
      <c r="L80" s="108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0.3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0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1" customFormat="1" ht="29.25" customHeight="1">
      <c r="A82" s="148"/>
      <c r="B82" s="149"/>
      <c r="C82" s="150" t="s">
        <v>108</v>
      </c>
      <c r="D82" s="151" t="s">
        <v>60</v>
      </c>
      <c r="E82" s="151" t="s">
        <v>56</v>
      </c>
      <c r="F82" s="151" t="s">
        <v>57</v>
      </c>
      <c r="G82" s="151" t="s">
        <v>109</v>
      </c>
      <c r="H82" s="151" t="s">
        <v>110</v>
      </c>
      <c r="I82" s="151" t="s">
        <v>111</v>
      </c>
      <c r="J82" s="151" t="s">
        <v>97</v>
      </c>
      <c r="K82" s="152" t="s">
        <v>112</v>
      </c>
      <c r="L82" s="153"/>
      <c r="M82" s="70" t="s">
        <v>19</v>
      </c>
      <c r="N82" s="71" t="s">
        <v>45</v>
      </c>
      <c r="O82" s="71" t="s">
        <v>113</v>
      </c>
      <c r="P82" s="71" t="s">
        <v>114</v>
      </c>
      <c r="Q82" s="71" t="s">
        <v>115</v>
      </c>
      <c r="R82" s="71" t="s">
        <v>116</v>
      </c>
      <c r="S82" s="71" t="s">
        <v>117</v>
      </c>
      <c r="T82" s="72" t="s">
        <v>118</v>
      </c>
      <c r="U82" s="148"/>
      <c r="V82" s="148"/>
      <c r="W82" s="148"/>
      <c r="X82" s="148"/>
      <c r="Y82" s="148"/>
      <c r="Z82" s="148"/>
      <c r="AA82" s="148"/>
      <c r="AB82" s="148"/>
      <c r="AC82" s="148"/>
      <c r="AD82" s="148"/>
      <c r="AE82" s="148"/>
    </row>
    <row r="83" spans="1:65" s="2" customFormat="1" ht="22.9" customHeight="1">
      <c r="A83" s="36"/>
      <c r="B83" s="37"/>
      <c r="C83" s="77" t="s">
        <v>119</v>
      </c>
      <c r="D83" s="38"/>
      <c r="E83" s="38"/>
      <c r="F83" s="38"/>
      <c r="G83" s="38"/>
      <c r="H83" s="38"/>
      <c r="I83" s="38"/>
      <c r="J83" s="154">
        <f>BK83</f>
        <v>0</v>
      </c>
      <c r="K83" s="38"/>
      <c r="L83" s="41"/>
      <c r="M83" s="73"/>
      <c r="N83" s="155"/>
      <c r="O83" s="74"/>
      <c r="P83" s="156">
        <f>P84+P90</f>
        <v>0</v>
      </c>
      <c r="Q83" s="74"/>
      <c r="R83" s="156">
        <f>R84+R90</f>
        <v>1.6E-2</v>
      </c>
      <c r="S83" s="74"/>
      <c r="T83" s="157">
        <f>T84+T90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T83" s="19" t="s">
        <v>74</v>
      </c>
      <c r="AU83" s="19" t="s">
        <v>98</v>
      </c>
      <c r="BK83" s="158">
        <f>BK84+BK90</f>
        <v>0</v>
      </c>
    </row>
    <row r="84" spans="1:65" s="12" customFormat="1" ht="25.9" customHeight="1">
      <c r="B84" s="159"/>
      <c r="C84" s="160"/>
      <c r="D84" s="161" t="s">
        <v>74</v>
      </c>
      <c r="E84" s="162" t="s">
        <v>642</v>
      </c>
      <c r="F84" s="162" t="s">
        <v>643</v>
      </c>
      <c r="G84" s="160"/>
      <c r="H84" s="160"/>
      <c r="I84" s="163"/>
      <c r="J84" s="164">
        <f>BK84</f>
        <v>0</v>
      </c>
      <c r="K84" s="160"/>
      <c r="L84" s="165"/>
      <c r="M84" s="166"/>
      <c r="N84" s="167"/>
      <c r="O84" s="167"/>
      <c r="P84" s="168">
        <f>P85</f>
        <v>0</v>
      </c>
      <c r="Q84" s="167"/>
      <c r="R84" s="168">
        <f>R85</f>
        <v>1.6E-2</v>
      </c>
      <c r="S84" s="167"/>
      <c r="T84" s="169">
        <f>T85</f>
        <v>0</v>
      </c>
      <c r="AR84" s="170" t="s">
        <v>85</v>
      </c>
      <c r="AT84" s="171" t="s">
        <v>74</v>
      </c>
      <c r="AU84" s="171" t="s">
        <v>75</v>
      </c>
      <c r="AY84" s="170" t="s">
        <v>122</v>
      </c>
      <c r="BK84" s="172">
        <f>BK85</f>
        <v>0</v>
      </c>
    </row>
    <row r="85" spans="1:65" s="12" customFormat="1" ht="22.9" customHeight="1">
      <c r="B85" s="159"/>
      <c r="C85" s="160"/>
      <c r="D85" s="161" t="s">
        <v>74</v>
      </c>
      <c r="E85" s="173" t="s">
        <v>644</v>
      </c>
      <c r="F85" s="173" t="s">
        <v>645</v>
      </c>
      <c r="G85" s="160"/>
      <c r="H85" s="160"/>
      <c r="I85" s="163"/>
      <c r="J85" s="174">
        <f>BK85</f>
        <v>0</v>
      </c>
      <c r="K85" s="160"/>
      <c r="L85" s="165"/>
      <c r="M85" s="166"/>
      <c r="N85" s="167"/>
      <c r="O85" s="167"/>
      <c r="P85" s="168">
        <f>SUM(P86:P89)</f>
        <v>0</v>
      </c>
      <c r="Q85" s="167"/>
      <c r="R85" s="168">
        <f>SUM(R86:R89)</f>
        <v>1.6E-2</v>
      </c>
      <c r="S85" s="167"/>
      <c r="T85" s="169">
        <f>SUM(T86:T89)</f>
        <v>0</v>
      </c>
      <c r="AR85" s="170" t="s">
        <v>85</v>
      </c>
      <c r="AT85" s="171" t="s">
        <v>74</v>
      </c>
      <c r="AU85" s="171" t="s">
        <v>83</v>
      </c>
      <c r="AY85" s="170" t="s">
        <v>122</v>
      </c>
      <c r="BK85" s="172">
        <f>SUM(BK86:BK89)</f>
        <v>0</v>
      </c>
    </row>
    <row r="86" spans="1:65" s="2" customFormat="1" ht="16.5" customHeight="1">
      <c r="A86" s="36"/>
      <c r="B86" s="37"/>
      <c r="C86" s="175" t="s">
        <v>654</v>
      </c>
      <c r="D86" s="175" t="s">
        <v>124</v>
      </c>
      <c r="E86" s="176" t="s">
        <v>646</v>
      </c>
      <c r="F86" s="177" t="s">
        <v>647</v>
      </c>
      <c r="G86" s="178" t="s">
        <v>127</v>
      </c>
      <c r="H86" s="179">
        <v>400</v>
      </c>
      <c r="I86" s="180"/>
      <c r="J86" s="181">
        <f>ROUND(I86*H86,2)</f>
        <v>0</v>
      </c>
      <c r="K86" s="177" t="s">
        <v>128</v>
      </c>
      <c r="L86" s="41"/>
      <c r="M86" s="182" t="s">
        <v>19</v>
      </c>
      <c r="N86" s="183" t="s">
        <v>46</v>
      </c>
      <c r="O86" s="66"/>
      <c r="P86" s="184">
        <f>O86*H86</f>
        <v>0</v>
      </c>
      <c r="Q86" s="184">
        <v>4.0000000000000003E-5</v>
      </c>
      <c r="R86" s="184">
        <f>Q86*H86</f>
        <v>1.6E-2</v>
      </c>
      <c r="S86" s="184">
        <v>0</v>
      </c>
      <c r="T86" s="185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86" t="s">
        <v>234</v>
      </c>
      <c r="AT86" s="186" t="s">
        <v>124</v>
      </c>
      <c r="AU86" s="186" t="s">
        <v>85</v>
      </c>
      <c r="AY86" s="19" t="s">
        <v>122</v>
      </c>
      <c r="BE86" s="187">
        <f>IF(N86="základní",J86,0)</f>
        <v>0</v>
      </c>
      <c r="BF86" s="187">
        <f>IF(N86="snížená",J86,0)</f>
        <v>0</v>
      </c>
      <c r="BG86" s="187">
        <f>IF(N86="zákl. přenesená",J86,0)</f>
        <v>0</v>
      </c>
      <c r="BH86" s="187">
        <f>IF(N86="sníž. přenesená",J86,0)</f>
        <v>0</v>
      </c>
      <c r="BI86" s="187">
        <f>IF(N86="nulová",J86,0)</f>
        <v>0</v>
      </c>
      <c r="BJ86" s="19" t="s">
        <v>83</v>
      </c>
      <c r="BK86" s="187">
        <f>ROUND(I86*H86,2)</f>
        <v>0</v>
      </c>
      <c r="BL86" s="19" t="s">
        <v>234</v>
      </c>
      <c r="BM86" s="186" t="s">
        <v>648</v>
      </c>
    </row>
    <row r="87" spans="1:65" s="2" customFormat="1" ht="11.25">
      <c r="A87" s="36"/>
      <c r="B87" s="37"/>
      <c r="C87" s="38"/>
      <c r="D87" s="188" t="s">
        <v>131</v>
      </c>
      <c r="E87" s="38"/>
      <c r="F87" s="189" t="s">
        <v>649</v>
      </c>
      <c r="G87" s="38"/>
      <c r="H87" s="38"/>
      <c r="I87" s="190"/>
      <c r="J87" s="38"/>
      <c r="K87" s="38"/>
      <c r="L87" s="41"/>
      <c r="M87" s="191"/>
      <c r="N87" s="192"/>
      <c r="O87" s="66"/>
      <c r="P87" s="66"/>
      <c r="Q87" s="66"/>
      <c r="R87" s="66"/>
      <c r="S87" s="66"/>
      <c r="T87" s="67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9" t="s">
        <v>131</v>
      </c>
      <c r="AU87" s="19" t="s">
        <v>85</v>
      </c>
    </row>
    <row r="88" spans="1:65" s="13" customFormat="1" ht="11.25">
      <c r="B88" s="193"/>
      <c r="C88" s="194"/>
      <c r="D88" s="195" t="s">
        <v>133</v>
      </c>
      <c r="E88" s="196" t="s">
        <v>19</v>
      </c>
      <c r="F88" s="197" t="s">
        <v>310</v>
      </c>
      <c r="G88" s="194"/>
      <c r="H88" s="196" t="s">
        <v>19</v>
      </c>
      <c r="I88" s="198"/>
      <c r="J88" s="194"/>
      <c r="K88" s="194"/>
      <c r="L88" s="199"/>
      <c r="M88" s="200"/>
      <c r="N88" s="201"/>
      <c r="O88" s="201"/>
      <c r="P88" s="201"/>
      <c r="Q88" s="201"/>
      <c r="R88" s="201"/>
      <c r="S88" s="201"/>
      <c r="T88" s="202"/>
      <c r="AT88" s="203" t="s">
        <v>133</v>
      </c>
      <c r="AU88" s="203" t="s">
        <v>85</v>
      </c>
      <c r="AV88" s="13" t="s">
        <v>83</v>
      </c>
      <c r="AW88" s="13" t="s">
        <v>37</v>
      </c>
      <c r="AX88" s="13" t="s">
        <v>75</v>
      </c>
      <c r="AY88" s="203" t="s">
        <v>122</v>
      </c>
    </row>
    <row r="89" spans="1:65" s="14" customFormat="1" ht="11.25">
      <c r="B89" s="204"/>
      <c r="C89" s="205"/>
      <c r="D89" s="195" t="s">
        <v>133</v>
      </c>
      <c r="E89" s="206" t="s">
        <v>19</v>
      </c>
      <c r="F89" s="207" t="s">
        <v>650</v>
      </c>
      <c r="G89" s="205"/>
      <c r="H89" s="208">
        <v>400</v>
      </c>
      <c r="I89" s="209"/>
      <c r="J89" s="205"/>
      <c r="K89" s="205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133</v>
      </c>
      <c r="AU89" s="214" t="s">
        <v>85</v>
      </c>
      <c r="AV89" s="14" t="s">
        <v>85</v>
      </c>
      <c r="AW89" s="14" t="s">
        <v>37</v>
      </c>
      <c r="AX89" s="14" t="s">
        <v>83</v>
      </c>
      <c r="AY89" s="214" t="s">
        <v>122</v>
      </c>
    </row>
    <row r="90" spans="1:65" s="12" customFormat="1" ht="25.9" customHeight="1">
      <c r="B90" s="159"/>
      <c r="C90" s="160"/>
      <c r="D90" s="161" t="s">
        <v>74</v>
      </c>
      <c r="E90" s="162" t="s">
        <v>655</v>
      </c>
      <c r="F90" s="162" t="s">
        <v>90</v>
      </c>
      <c r="G90" s="160"/>
      <c r="H90" s="160"/>
      <c r="I90" s="163"/>
      <c r="J90" s="164">
        <f>BK90</f>
        <v>0</v>
      </c>
      <c r="K90" s="160"/>
      <c r="L90" s="165"/>
      <c r="M90" s="166"/>
      <c r="N90" s="167"/>
      <c r="O90" s="167"/>
      <c r="P90" s="168">
        <f>P91+SUM(P92:P98)</f>
        <v>0</v>
      </c>
      <c r="Q90" s="167"/>
      <c r="R90" s="168">
        <f>R91+SUM(R92:R98)</f>
        <v>0</v>
      </c>
      <c r="S90" s="167"/>
      <c r="T90" s="169">
        <f>T91+SUM(T92:T98)</f>
        <v>0</v>
      </c>
      <c r="AR90" s="170" t="s">
        <v>161</v>
      </c>
      <c r="AT90" s="171" t="s">
        <v>74</v>
      </c>
      <c r="AU90" s="171" t="s">
        <v>75</v>
      </c>
      <c r="AY90" s="170" t="s">
        <v>122</v>
      </c>
      <c r="BK90" s="172">
        <f>BK91+SUM(BK92:BK98)</f>
        <v>0</v>
      </c>
    </row>
    <row r="91" spans="1:65" s="2" customFormat="1" ht="16.5" customHeight="1">
      <c r="A91" s="36"/>
      <c r="B91" s="37"/>
      <c r="C91" s="175" t="s">
        <v>656</v>
      </c>
      <c r="D91" s="175" t="s">
        <v>124</v>
      </c>
      <c r="E91" s="176" t="s">
        <v>657</v>
      </c>
      <c r="F91" s="177" t="s">
        <v>658</v>
      </c>
      <c r="G91" s="178" t="s">
        <v>659</v>
      </c>
      <c r="H91" s="179">
        <v>1</v>
      </c>
      <c r="I91" s="180"/>
      <c r="J91" s="181">
        <f t="shared" ref="J91:J97" si="0">ROUND(I91*H91,2)</f>
        <v>0</v>
      </c>
      <c r="K91" s="177" t="s">
        <v>19</v>
      </c>
      <c r="L91" s="41"/>
      <c r="M91" s="182" t="s">
        <v>19</v>
      </c>
      <c r="N91" s="183" t="s">
        <v>46</v>
      </c>
      <c r="O91" s="66"/>
      <c r="P91" s="184">
        <f t="shared" ref="P91:P97" si="1">O91*H91</f>
        <v>0</v>
      </c>
      <c r="Q91" s="184">
        <v>0</v>
      </c>
      <c r="R91" s="184">
        <f t="shared" ref="R91:R97" si="2">Q91*H91</f>
        <v>0</v>
      </c>
      <c r="S91" s="184">
        <v>0</v>
      </c>
      <c r="T91" s="185">
        <f t="shared" ref="T91:T97" si="3"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86" t="s">
        <v>129</v>
      </c>
      <c r="AT91" s="186" t="s">
        <v>124</v>
      </c>
      <c r="AU91" s="186" t="s">
        <v>83</v>
      </c>
      <c r="AY91" s="19" t="s">
        <v>122</v>
      </c>
      <c r="BE91" s="187">
        <f t="shared" ref="BE91:BE97" si="4">IF(N91="základní",J91,0)</f>
        <v>0</v>
      </c>
      <c r="BF91" s="187">
        <f t="shared" ref="BF91:BF97" si="5">IF(N91="snížená",J91,0)</f>
        <v>0</v>
      </c>
      <c r="BG91" s="187">
        <f t="shared" ref="BG91:BG97" si="6">IF(N91="zákl. přenesená",J91,0)</f>
        <v>0</v>
      </c>
      <c r="BH91" s="187">
        <f t="shared" ref="BH91:BH97" si="7">IF(N91="sníž. přenesená",J91,0)</f>
        <v>0</v>
      </c>
      <c r="BI91" s="187">
        <f t="shared" ref="BI91:BI97" si="8">IF(N91="nulová",J91,0)</f>
        <v>0</v>
      </c>
      <c r="BJ91" s="19" t="s">
        <v>83</v>
      </c>
      <c r="BK91" s="187">
        <f t="shared" ref="BK91:BK97" si="9">ROUND(I91*H91,2)</f>
        <v>0</v>
      </c>
      <c r="BL91" s="19" t="s">
        <v>129</v>
      </c>
      <c r="BM91" s="186" t="s">
        <v>660</v>
      </c>
    </row>
    <row r="92" spans="1:65" s="2" customFormat="1" ht="16.5" customHeight="1">
      <c r="A92" s="36"/>
      <c r="B92" s="37"/>
      <c r="C92" s="175" t="s">
        <v>661</v>
      </c>
      <c r="D92" s="175" t="s">
        <v>124</v>
      </c>
      <c r="E92" s="176" t="s">
        <v>662</v>
      </c>
      <c r="F92" s="177" t="s">
        <v>663</v>
      </c>
      <c r="G92" s="178" t="s">
        <v>659</v>
      </c>
      <c r="H92" s="179">
        <v>1</v>
      </c>
      <c r="I92" s="180"/>
      <c r="J92" s="181">
        <f t="shared" si="0"/>
        <v>0</v>
      </c>
      <c r="K92" s="177" t="s">
        <v>19</v>
      </c>
      <c r="L92" s="41"/>
      <c r="M92" s="182" t="s">
        <v>19</v>
      </c>
      <c r="N92" s="183" t="s">
        <v>46</v>
      </c>
      <c r="O92" s="66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86" t="s">
        <v>129</v>
      </c>
      <c r="AT92" s="186" t="s">
        <v>124</v>
      </c>
      <c r="AU92" s="186" t="s">
        <v>83</v>
      </c>
      <c r="AY92" s="19" t="s">
        <v>122</v>
      </c>
      <c r="BE92" s="187">
        <f t="shared" si="4"/>
        <v>0</v>
      </c>
      <c r="BF92" s="187">
        <f t="shared" si="5"/>
        <v>0</v>
      </c>
      <c r="BG92" s="187">
        <f t="shared" si="6"/>
        <v>0</v>
      </c>
      <c r="BH92" s="187">
        <f t="shared" si="7"/>
        <v>0</v>
      </c>
      <c r="BI92" s="187">
        <f t="shared" si="8"/>
        <v>0</v>
      </c>
      <c r="BJ92" s="19" t="s">
        <v>83</v>
      </c>
      <c r="BK92" s="187">
        <f t="shared" si="9"/>
        <v>0</v>
      </c>
      <c r="BL92" s="19" t="s">
        <v>129</v>
      </c>
      <c r="BM92" s="186" t="s">
        <v>664</v>
      </c>
    </row>
    <row r="93" spans="1:65" s="2" customFormat="1" ht="66.75" customHeight="1">
      <c r="A93" s="36"/>
      <c r="B93" s="37"/>
      <c r="C93" s="175" t="s">
        <v>665</v>
      </c>
      <c r="D93" s="175" t="s">
        <v>124</v>
      </c>
      <c r="E93" s="176" t="s">
        <v>666</v>
      </c>
      <c r="F93" s="177" t="s">
        <v>667</v>
      </c>
      <c r="G93" s="178" t="s">
        <v>659</v>
      </c>
      <c r="H93" s="179">
        <v>1</v>
      </c>
      <c r="I93" s="180"/>
      <c r="J93" s="181">
        <f t="shared" si="0"/>
        <v>0</v>
      </c>
      <c r="K93" s="177" t="s">
        <v>19</v>
      </c>
      <c r="L93" s="41"/>
      <c r="M93" s="182" t="s">
        <v>19</v>
      </c>
      <c r="N93" s="183" t="s">
        <v>46</v>
      </c>
      <c r="O93" s="66"/>
      <c r="P93" s="184">
        <f t="shared" si="1"/>
        <v>0</v>
      </c>
      <c r="Q93" s="184">
        <v>0</v>
      </c>
      <c r="R93" s="184">
        <f t="shared" si="2"/>
        <v>0</v>
      </c>
      <c r="S93" s="184">
        <v>0</v>
      </c>
      <c r="T93" s="185">
        <f t="shared" si="3"/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86" t="s">
        <v>129</v>
      </c>
      <c r="AT93" s="186" t="s">
        <v>124</v>
      </c>
      <c r="AU93" s="186" t="s">
        <v>83</v>
      </c>
      <c r="AY93" s="19" t="s">
        <v>122</v>
      </c>
      <c r="BE93" s="187">
        <f t="shared" si="4"/>
        <v>0</v>
      </c>
      <c r="BF93" s="187">
        <f t="shared" si="5"/>
        <v>0</v>
      </c>
      <c r="BG93" s="187">
        <f t="shared" si="6"/>
        <v>0</v>
      </c>
      <c r="BH93" s="187">
        <f t="shared" si="7"/>
        <v>0</v>
      </c>
      <c r="BI93" s="187">
        <f t="shared" si="8"/>
        <v>0</v>
      </c>
      <c r="BJ93" s="19" t="s">
        <v>83</v>
      </c>
      <c r="BK93" s="187">
        <f t="shared" si="9"/>
        <v>0</v>
      </c>
      <c r="BL93" s="19" t="s">
        <v>129</v>
      </c>
      <c r="BM93" s="186" t="s">
        <v>668</v>
      </c>
    </row>
    <row r="94" spans="1:65" s="2" customFormat="1" ht="21.75" customHeight="1">
      <c r="A94" s="36"/>
      <c r="B94" s="37"/>
      <c r="C94" s="175" t="s">
        <v>669</v>
      </c>
      <c r="D94" s="175" t="s">
        <v>124</v>
      </c>
      <c r="E94" s="176" t="s">
        <v>670</v>
      </c>
      <c r="F94" s="177" t="s">
        <v>671</v>
      </c>
      <c r="G94" s="178" t="s">
        <v>659</v>
      </c>
      <c r="H94" s="179">
        <v>1</v>
      </c>
      <c r="I94" s="180"/>
      <c r="J94" s="181">
        <f t="shared" si="0"/>
        <v>0</v>
      </c>
      <c r="K94" s="177" t="s">
        <v>19</v>
      </c>
      <c r="L94" s="41"/>
      <c r="M94" s="182" t="s">
        <v>19</v>
      </c>
      <c r="N94" s="183" t="s">
        <v>46</v>
      </c>
      <c r="O94" s="66"/>
      <c r="P94" s="184">
        <f t="shared" si="1"/>
        <v>0</v>
      </c>
      <c r="Q94" s="184">
        <v>0</v>
      </c>
      <c r="R94" s="184">
        <f t="shared" si="2"/>
        <v>0</v>
      </c>
      <c r="S94" s="184">
        <v>0</v>
      </c>
      <c r="T94" s="185">
        <f t="shared" si="3"/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86" t="s">
        <v>129</v>
      </c>
      <c r="AT94" s="186" t="s">
        <v>124</v>
      </c>
      <c r="AU94" s="186" t="s">
        <v>83</v>
      </c>
      <c r="AY94" s="19" t="s">
        <v>122</v>
      </c>
      <c r="BE94" s="187">
        <f t="shared" si="4"/>
        <v>0</v>
      </c>
      <c r="BF94" s="187">
        <f t="shared" si="5"/>
        <v>0</v>
      </c>
      <c r="BG94" s="187">
        <f t="shared" si="6"/>
        <v>0</v>
      </c>
      <c r="BH94" s="187">
        <f t="shared" si="7"/>
        <v>0</v>
      </c>
      <c r="BI94" s="187">
        <f t="shared" si="8"/>
        <v>0</v>
      </c>
      <c r="BJ94" s="19" t="s">
        <v>83</v>
      </c>
      <c r="BK94" s="187">
        <f t="shared" si="9"/>
        <v>0</v>
      </c>
      <c r="BL94" s="19" t="s">
        <v>129</v>
      </c>
      <c r="BM94" s="186" t="s">
        <v>672</v>
      </c>
    </row>
    <row r="95" spans="1:65" s="2" customFormat="1" ht="16.5" customHeight="1">
      <c r="A95" s="36"/>
      <c r="B95" s="37"/>
      <c r="C95" s="175" t="s">
        <v>673</v>
      </c>
      <c r="D95" s="175" t="s">
        <v>124</v>
      </c>
      <c r="E95" s="176" t="s">
        <v>674</v>
      </c>
      <c r="F95" s="177" t="s">
        <v>675</v>
      </c>
      <c r="G95" s="178" t="s">
        <v>382</v>
      </c>
      <c r="H95" s="179">
        <v>10</v>
      </c>
      <c r="I95" s="180"/>
      <c r="J95" s="181">
        <f t="shared" si="0"/>
        <v>0</v>
      </c>
      <c r="K95" s="177" t="s">
        <v>19</v>
      </c>
      <c r="L95" s="41"/>
      <c r="M95" s="182" t="s">
        <v>19</v>
      </c>
      <c r="N95" s="183" t="s">
        <v>46</v>
      </c>
      <c r="O95" s="66"/>
      <c r="P95" s="184">
        <f t="shared" si="1"/>
        <v>0</v>
      </c>
      <c r="Q95" s="184">
        <v>0</v>
      </c>
      <c r="R95" s="184">
        <f t="shared" si="2"/>
        <v>0</v>
      </c>
      <c r="S95" s="184">
        <v>0</v>
      </c>
      <c r="T95" s="185">
        <f t="shared" si="3"/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86" t="s">
        <v>129</v>
      </c>
      <c r="AT95" s="186" t="s">
        <v>124</v>
      </c>
      <c r="AU95" s="186" t="s">
        <v>83</v>
      </c>
      <c r="AY95" s="19" t="s">
        <v>122</v>
      </c>
      <c r="BE95" s="187">
        <f t="shared" si="4"/>
        <v>0</v>
      </c>
      <c r="BF95" s="187">
        <f t="shared" si="5"/>
        <v>0</v>
      </c>
      <c r="BG95" s="187">
        <f t="shared" si="6"/>
        <v>0</v>
      </c>
      <c r="BH95" s="187">
        <f t="shared" si="7"/>
        <v>0</v>
      </c>
      <c r="BI95" s="187">
        <f t="shared" si="8"/>
        <v>0</v>
      </c>
      <c r="BJ95" s="19" t="s">
        <v>83</v>
      </c>
      <c r="BK95" s="187">
        <f t="shared" si="9"/>
        <v>0</v>
      </c>
      <c r="BL95" s="19" t="s">
        <v>129</v>
      </c>
      <c r="BM95" s="186" t="s">
        <v>676</v>
      </c>
    </row>
    <row r="96" spans="1:65" s="2" customFormat="1" ht="101.25" customHeight="1">
      <c r="A96" s="36"/>
      <c r="B96" s="37"/>
      <c r="C96" s="175" t="s">
        <v>677</v>
      </c>
      <c r="D96" s="175" t="s">
        <v>124</v>
      </c>
      <c r="E96" s="176" t="s">
        <v>678</v>
      </c>
      <c r="F96" s="177" t="s">
        <v>679</v>
      </c>
      <c r="G96" s="178" t="s">
        <v>659</v>
      </c>
      <c r="H96" s="179">
        <v>1</v>
      </c>
      <c r="I96" s="180"/>
      <c r="J96" s="181">
        <f t="shared" si="0"/>
        <v>0</v>
      </c>
      <c r="K96" s="177" t="s">
        <v>19</v>
      </c>
      <c r="L96" s="41"/>
      <c r="M96" s="182" t="s">
        <v>19</v>
      </c>
      <c r="N96" s="183" t="s">
        <v>46</v>
      </c>
      <c r="O96" s="66"/>
      <c r="P96" s="184">
        <f t="shared" si="1"/>
        <v>0</v>
      </c>
      <c r="Q96" s="184">
        <v>0</v>
      </c>
      <c r="R96" s="184">
        <f t="shared" si="2"/>
        <v>0</v>
      </c>
      <c r="S96" s="184">
        <v>0</v>
      </c>
      <c r="T96" s="185">
        <f t="shared" si="3"/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86" t="s">
        <v>129</v>
      </c>
      <c r="AT96" s="186" t="s">
        <v>124</v>
      </c>
      <c r="AU96" s="186" t="s">
        <v>83</v>
      </c>
      <c r="AY96" s="19" t="s">
        <v>122</v>
      </c>
      <c r="BE96" s="187">
        <f t="shared" si="4"/>
        <v>0</v>
      </c>
      <c r="BF96" s="187">
        <f t="shared" si="5"/>
        <v>0</v>
      </c>
      <c r="BG96" s="187">
        <f t="shared" si="6"/>
        <v>0</v>
      </c>
      <c r="BH96" s="187">
        <f t="shared" si="7"/>
        <v>0</v>
      </c>
      <c r="BI96" s="187">
        <f t="shared" si="8"/>
        <v>0</v>
      </c>
      <c r="BJ96" s="19" t="s">
        <v>83</v>
      </c>
      <c r="BK96" s="187">
        <f t="shared" si="9"/>
        <v>0</v>
      </c>
      <c r="BL96" s="19" t="s">
        <v>129</v>
      </c>
      <c r="BM96" s="186" t="s">
        <v>680</v>
      </c>
    </row>
    <row r="97" spans="1:65" s="2" customFormat="1" ht="16.5" customHeight="1">
      <c r="A97" s="36"/>
      <c r="B97" s="37"/>
      <c r="C97" s="175" t="s">
        <v>681</v>
      </c>
      <c r="D97" s="175" t="s">
        <v>124</v>
      </c>
      <c r="E97" s="176" t="s">
        <v>682</v>
      </c>
      <c r="F97" s="177" t="s">
        <v>683</v>
      </c>
      <c r="G97" s="178" t="s">
        <v>659</v>
      </c>
      <c r="H97" s="179">
        <v>1</v>
      </c>
      <c r="I97" s="180"/>
      <c r="J97" s="181">
        <f t="shared" si="0"/>
        <v>0</v>
      </c>
      <c r="K97" s="177" t="s">
        <v>19</v>
      </c>
      <c r="L97" s="41"/>
      <c r="M97" s="182" t="s">
        <v>19</v>
      </c>
      <c r="N97" s="183" t="s">
        <v>46</v>
      </c>
      <c r="O97" s="66"/>
      <c r="P97" s="184">
        <f t="shared" si="1"/>
        <v>0</v>
      </c>
      <c r="Q97" s="184">
        <v>0</v>
      </c>
      <c r="R97" s="184">
        <f t="shared" si="2"/>
        <v>0</v>
      </c>
      <c r="S97" s="184">
        <v>0</v>
      </c>
      <c r="T97" s="185">
        <f t="shared" si="3"/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86" t="s">
        <v>129</v>
      </c>
      <c r="AT97" s="186" t="s">
        <v>124</v>
      </c>
      <c r="AU97" s="186" t="s">
        <v>83</v>
      </c>
      <c r="AY97" s="19" t="s">
        <v>122</v>
      </c>
      <c r="BE97" s="187">
        <f t="shared" si="4"/>
        <v>0</v>
      </c>
      <c r="BF97" s="187">
        <f t="shared" si="5"/>
        <v>0</v>
      </c>
      <c r="BG97" s="187">
        <f t="shared" si="6"/>
        <v>0</v>
      </c>
      <c r="BH97" s="187">
        <f t="shared" si="7"/>
        <v>0</v>
      </c>
      <c r="BI97" s="187">
        <f t="shared" si="8"/>
        <v>0</v>
      </c>
      <c r="BJ97" s="19" t="s">
        <v>83</v>
      </c>
      <c r="BK97" s="187">
        <f t="shared" si="9"/>
        <v>0</v>
      </c>
      <c r="BL97" s="19" t="s">
        <v>129</v>
      </c>
      <c r="BM97" s="186" t="s">
        <v>684</v>
      </c>
    </row>
    <row r="98" spans="1:65" s="12" customFormat="1" ht="22.9" customHeight="1">
      <c r="B98" s="159"/>
      <c r="C98" s="160"/>
      <c r="D98" s="161" t="s">
        <v>74</v>
      </c>
      <c r="E98" s="173" t="s">
        <v>685</v>
      </c>
      <c r="F98" s="173" t="s">
        <v>686</v>
      </c>
      <c r="G98" s="160"/>
      <c r="H98" s="160"/>
      <c r="I98" s="163"/>
      <c r="J98" s="174">
        <f>BK98</f>
        <v>0</v>
      </c>
      <c r="K98" s="160"/>
      <c r="L98" s="165"/>
      <c r="M98" s="166"/>
      <c r="N98" s="167"/>
      <c r="O98" s="167"/>
      <c r="P98" s="168">
        <f>P99</f>
        <v>0</v>
      </c>
      <c r="Q98" s="167"/>
      <c r="R98" s="168">
        <f>R99</f>
        <v>0</v>
      </c>
      <c r="S98" s="167"/>
      <c r="T98" s="169">
        <f>T99</f>
        <v>0</v>
      </c>
      <c r="AR98" s="170" t="s">
        <v>161</v>
      </c>
      <c r="AT98" s="171" t="s">
        <v>74</v>
      </c>
      <c r="AU98" s="171" t="s">
        <v>83</v>
      </c>
      <c r="AY98" s="170" t="s">
        <v>122</v>
      </c>
      <c r="BK98" s="172">
        <f>BK99</f>
        <v>0</v>
      </c>
    </row>
    <row r="99" spans="1:65" s="2" customFormat="1" ht="21.75" customHeight="1">
      <c r="A99" s="36"/>
      <c r="B99" s="37"/>
      <c r="C99" s="175" t="s">
        <v>687</v>
      </c>
      <c r="D99" s="175" t="s">
        <v>124</v>
      </c>
      <c r="E99" s="176" t="s">
        <v>688</v>
      </c>
      <c r="F99" s="177" t="s">
        <v>689</v>
      </c>
      <c r="G99" s="178" t="s">
        <v>690</v>
      </c>
      <c r="H99" s="179">
        <v>1</v>
      </c>
      <c r="I99" s="180"/>
      <c r="J99" s="181">
        <f>ROUND(I99*H99,2)</f>
        <v>0</v>
      </c>
      <c r="K99" s="177" t="s">
        <v>691</v>
      </c>
      <c r="L99" s="41"/>
      <c r="M99" s="250" t="s">
        <v>19</v>
      </c>
      <c r="N99" s="251" t="s">
        <v>46</v>
      </c>
      <c r="O99" s="252"/>
      <c r="P99" s="253">
        <f>O99*H99</f>
        <v>0</v>
      </c>
      <c r="Q99" s="253">
        <v>0</v>
      </c>
      <c r="R99" s="253">
        <f>Q99*H99</f>
        <v>0</v>
      </c>
      <c r="S99" s="253">
        <v>0</v>
      </c>
      <c r="T99" s="254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86" t="s">
        <v>692</v>
      </c>
      <c r="AT99" s="186" t="s">
        <v>124</v>
      </c>
      <c r="AU99" s="186" t="s">
        <v>85</v>
      </c>
      <c r="AY99" s="19" t="s">
        <v>122</v>
      </c>
      <c r="BE99" s="187">
        <f>IF(N99="základní",J99,0)</f>
        <v>0</v>
      </c>
      <c r="BF99" s="187">
        <f>IF(N99="snížená",J99,0)</f>
        <v>0</v>
      </c>
      <c r="BG99" s="187">
        <f>IF(N99="zákl. přenesená",J99,0)</f>
        <v>0</v>
      </c>
      <c r="BH99" s="187">
        <f>IF(N99="sníž. přenesená",J99,0)</f>
        <v>0</v>
      </c>
      <c r="BI99" s="187">
        <f>IF(N99="nulová",J99,0)</f>
        <v>0</v>
      </c>
      <c r="BJ99" s="19" t="s">
        <v>83</v>
      </c>
      <c r="BK99" s="187">
        <f>ROUND(I99*H99,2)</f>
        <v>0</v>
      </c>
      <c r="BL99" s="19" t="s">
        <v>692</v>
      </c>
      <c r="BM99" s="186" t="s">
        <v>693</v>
      </c>
    </row>
    <row r="100" spans="1:65" s="2" customFormat="1" ht="6.95" customHeight="1">
      <c r="A100" s="36"/>
      <c r="B100" s="49"/>
      <c r="C100" s="50"/>
      <c r="D100" s="50"/>
      <c r="E100" s="50"/>
      <c r="F100" s="50"/>
      <c r="G100" s="50"/>
      <c r="H100" s="50"/>
      <c r="I100" s="50"/>
      <c r="J100" s="50"/>
      <c r="K100" s="50"/>
      <c r="L100" s="41"/>
      <c r="M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</sheetData>
  <sheetProtection algorithmName="SHA-512" hashValue="KgsQhOOH6Vu3lZ6RefWxa4pcI4AXAfdSJ0Sp8Uu/74cnpORfT4PXJG6pI7Ipl0zmqnhsN+D3I4zXb4W7Nv/cQw==" saltValue="QUwuAavKU/85cUZzRexTWRsaZmXc7e3pq1WSYT/AexFc8sGbUI+SeFntOtGnWtIuKCqTjQG9doZs453P49UvVA==" spinCount="100000" sheet="1" objects="1" scenarios="1" formatColumns="0" formatRows="0" autoFilter="0"/>
  <autoFilter ref="C82:K99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87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55" customWidth="1"/>
    <col min="2" max="2" width="1.6640625" style="255" customWidth="1"/>
    <col min="3" max="4" width="5" style="255" customWidth="1"/>
    <col min="5" max="5" width="11.6640625" style="255" customWidth="1"/>
    <col min="6" max="6" width="9.1640625" style="255" customWidth="1"/>
    <col min="7" max="7" width="5" style="255" customWidth="1"/>
    <col min="8" max="8" width="77.83203125" style="255" customWidth="1"/>
    <col min="9" max="10" width="20" style="255" customWidth="1"/>
    <col min="11" max="11" width="1.6640625" style="255" customWidth="1"/>
  </cols>
  <sheetData>
    <row r="1" spans="2:11" s="1" customFormat="1" ht="37.5" customHeight="1"/>
    <row r="2" spans="2:11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pans="2:11" s="17" customFormat="1" ht="45" customHeight="1">
      <c r="B3" s="259"/>
      <c r="C3" s="387" t="s">
        <v>694</v>
      </c>
      <c r="D3" s="387"/>
      <c r="E3" s="387"/>
      <c r="F3" s="387"/>
      <c r="G3" s="387"/>
      <c r="H3" s="387"/>
      <c r="I3" s="387"/>
      <c r="J3" s="387"/>
      <c r="K3" s="260"/>
    </row>
    <row r="4" spans="2:11" s="1" customFormat="1" ht="25.5" customHeight="1">
      <c r="B4" s="261"/>
      <c r="C4" s="392" t="s">
        <v>695</v>
      </c>
      <c r="D4" s="392"/>
      <c r="E4" s="392"/>
      <c r="F4" s="392"/>
      <c r="G4" s="392"/>
      <c r="H4" s="392"/>
      <c r="I4" s="392"/>
      <c r="J4" s="392"/>
      <c r="K4" s="262"/>
    </row>
    <row r="5" spans="2:11" s="1" customFormat="1" ht="5.25" customHeight="1">
      <c r="B5" s="261"/>
      <c r="C5" s="263"/>
      <c r="D5" s="263"/>
      <c r="E5" s="263"/>
      <c r="F5" s="263"/>
      <c r="G5" s="263"/>
      <c r="H5" s="263"/>
      <c r="I5" s="263"/>
      <c r="J5" s="263"/>
      <c r="K5" s="262"/>
    </row>
    <row r="6" spans="2:11" s="1" customFormat="1" ht="15" customHeight="1">
      <c r="B6" s="261"/>
      <c r="C6" s="391" t="s">
        <v>696</v>
      </c>
      <c r="D6" s="391"/>
      <c r="E6" s="391"/>
      <c r="F6" s="391"/>
      <c r="G6" s="391"/>
      <c r="H6" s="391"/>
      <c r="I6" s="391"/>
      <c r="J6" s="391"/>
      <c r="K6" s="262"/>
    </row>
    <row r="7" spans="2:11" s="1" customFormat="1" ht="15" customHeight="1">
      <c r="B7" s="265"/>
      <c r="C7" s="391" t="s">
        <v>697</v>
      </c>
      <c r="D7" s="391"/>
      <c r="E7" s="391"/>
      <c r="F7" s="391"/>
      <c r="G7" s="391"/>
      <c r="H7" s="391"/>
      <c r="I7" s="391"/>
      <c r="J7" s="391"/>
      <c r="K7" s="262"/>
    </row>
    <row r="8" spans="2:11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pans="2:11" s="1" customFormat="1" ht="15" customHeight="1">
      <c r="B9" s="265"/>
      <c r="C9" s="391" t="s">
        <v>698</v>
      </c>
      <c r="D9" s="391"/>
      <c r="E9" s="391"/>
      <c r="F9" s="391"/>
      <c r="G9" s="391"/>
      <c r="H9" s="391"/>
      <c r="I9" s="391"/>
      <c r="J9" s="391"/>
      <c r="K9" s="262"/>
    </row>
    <row r="10" spans="2:11" s="1" customFormat="1" ht="15" customHeight="1">
      <c r="B10" s="265"/>
      <c r="C10" s="264"/>
      <c r="D10" s="391" t="s">
        <v>699</v>
      </c>
      <c r="E10" s="391"/>
      <c r="F10" s="391"/>
      <c r="G10" s="391"/>
      <c r="H10" s="391"/>
      <c r="I10" s="391"/>
      <c r="J10" s="391"/>
      <c r="K10" s="262"/>
    </row>
    <row r="11" spans="2:11" s="1" customFormat="1" ht="15" customHeight="1">
      <c r="B11" s="265"/>
      <c r="C11" s="266"/>
      <c r="D11" s="391" t="s">
        <v>700</v>
      </c>
      <c r="E11" s="391"/>
      <c r="F11" s="391"/>
      <c r="G11" s="391"/>
      <c r="H11" s="391"/>
      <c r="I11" s="391"/>
      <c r="J11" s="391"/>
      <c r="K11" s="262"/>
    </row>
    <row r="12" spans="2:11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pans="2:11" s="1" customFormat="1" ht="15" customHeight="1">
      <c r="B13" s="265"/>
      <c r="C13" s="266"/>
      <c r="D13" s="267" t="s">
        <v>701</v>
      </c>
      <c r="E13" s="264"/>
      <c r="F13" s="264"/>
      <c r="G13" s="264"/>
      <c r="H13" s="264"/>
      <c r="I13" s="264"/>
      <c r="J13" s="264"/>
      <c r="K13" s="262"/>
    </row>
    <row r="14" spans="2:11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pans="2:11" s="1" customFormat="1" ht="15" customHeight="1">
      <c r="B15" s="265"/>
      <c r="C15" s="266"/>
      <c r="D15" s="391" t="s">
        <v>702</v>
      </c>
      <c r="E15" s="391"/>
      <c r="F15" s="391"/>
      <c r="G15" s="391"/>
      <c r="H15" s="391"/>
      <c r="I15" s="391"/>
      <c r="J15" s="391"/>
      <c r="K15" s="262"/>
    </row>
    <row r="16" spans="2:11" s="1" customFormat="1" ht="15" customHeight="1">
      <c r="B16" s="265"/>
      <c r="C16" s="266"/>
      <c r="D16" s="391" t="s">
        <v>703</v>
      </c>
      <c r="E16" s="391"/>
      <c r="F16" s="391"/>
      <c r="G16" s="391"/>
      <c r="H16" s="391"/>
      <c r="I16" s="391"/>
      <c r="J16" s="391"/>
      <c r="K16" s="262"/>
    </row>
    <row r="17" spans="2:11" s="1" customFormat="1" ht="15" customHeight="1">
      <c r="B17" s="265"/>
      <c r="C17" s="266"/>
      <c r="D17" s="391" t="s">
        <v>704</v>
      </c>
      <c r="E17" s="391"/>
      <c r="F17" s="391"/>
      <c r="G17" s="391"/>
      <c r="H17" s="391"/>
      <c r="I17" s="391"/>
      <c r="J17" s="391"/>
      <c r="K17" s="262"/>
    </row>
    <row r="18" spans="2:11" s="1" customFormat="1" ht="15" customHeight="1">
      <c r="B18" s="265"/>
      <c r="C18" s="266"/>
      <c r="D18" s="266"/>
      <c r="E18" s="268" t="s">
        <v>82</v>
      </c>
      <c r="F18" s="391" t="s">
        <v>705</v>
      </c>
      <c r="G18" s="391"/>
      <c r="H18" s="391"/>
      <c r="I18" s="391"/>
      <c r="J18" s="391"/>
      <c r="K18" s="262"/>
    </row>
    <row r="19" spans="2:11" s="1" customFormat="1" ht="15" customHeight="1">
      <c r="B19" s="265"/>
      <c r="C19" s="266"/>
      <c r="D19" s="266"/>
      <c r="E19" s="268" t="s">
        <v>706</v>
      </c>
      <c r="F19" s="391" t="s">
        <v>707</v>
      </c>
      <c r="G19" s="391"/>
      <c r="H19" s="391"/>
      <c r="I19" s="391"/>
      <c r="J19" s="391"/>
      <c r="K19" s="262"/>
    </row>
    <row r="20" spans="2:11" s="1" customFormat="1" ht="15" customHeight="1">
      <c r="B20" s="265"/>
      <c r="C20" s="266"/>
      <c r="D20" s="266"/>
      <c r="E20" s="268" t="s">
        <v>708</v>
      </c>
      <c r="F20" s="391" t="s">
        <v>709</v>
      </c>
      <c r="G20" s="391"/>
      <c r="H20" s="391"/>
      <c r="I20" s="391"/>
      <c r="J20" s="391"/>
      <c r="K20" s="262"/>
    </row>
    <row r="21" spans="2:11" s="1" customFormat="1" ht="15" customHeight="1">
      <c r="B21" s="265"/>
      <c r="C21" s="266"/>
      <c r="D21" s="266"/>
      <c r="E21" s="268" t="s">
        <v>710</v>
      </c>
      <c r="F21" s="391" t="s">
        <v>711</v>
      </c>
      <c r="G21" s="391"/>
      <c r="H21" s="391"/>
      <c r="I21" s="391"/>
      <c r="J21" s="391"/>
      <c r="K21" s="262"/>
    </row>
    <row r="22" spans="2:11" s="1" customFormat="1" ht="15" customHeight="1">
      <c r="B22" s="265"/>
      <c r="C22" s="266"/>
      <c r="D22" s="266"/>
      <c r="E22" s="268" t="s">
        <v>712</v>
      </c>
      <c r="F22" s="391" t="s">
        <v>713</v>
      </c>
      <c r="G22" s="391"/>
      <c r="H22" s="391"/>
      <c r="I22" s="391"/>
      <c r="J22" s="391"/>
      <c r="K22" s="262"/>
    </row>
    <row r="23" spans="2:11" s="1" customFormat="1" ht="15" customHeight="1">
      <c r="B23" s="265"/>
      <c r="C23" s="266"/>
      <c r="D23" s="266"/>
      <c r="E23" s="268" t="s">
        <v>714</v>
      </c>
      <c r="F23" s="391" t="s">
        <v>715</v>
      </c>
      <c r="G23" s="391"/>
      <c r="H23" s="391"/>
      <c r="I23" s="391"/>
      <c r="J23" s="391"/>
      <c r="K23" s="262"/>
    </row>
    <row r="24" spans="2:11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pans="2:11" s="1" customFormat="1" ht="15" customHeight="1">
      <c r="B25" s="265"/>
      <c r="C25" s="391" t="s">
        <v>716</v>
      </c>
      <c r="D25" s="391"/>
      <c r="E25" s="391"/>
      <c r="F25" s="391"/>
      <c r="G25" s="391"/>
      <c r="H25" s="391"/>
      <c r="I25" s="391"/>
      <c r="J25" s="391"/>
      <c r="K25" s="262"/>
    </row>
    <row r="26" spans="2:11" s="1" customFormat="1" ht="15" customHeight="1">
      <c r="B26" s="265"/>
      <c r="C26" s="391" t="s">
        <v>717</v>
      </c>
      <c r="D26" s="391"/>
      <c r="E26" s="391"/>
      <c r="F26" s="391"/>
      <c r="G26" s="391"/>
      <c r="H26" s="391"/>
      <c r="I26" s="391"/>
      <c r="J26" s="391"/>
      <c r="K26" s="262"/>
    </row>
    <row r="27" spans="2:11" s="1" customFormat="1" ht="15" customHeight="1">
      <c r="B27" s="265"/>
      <c r="C27" s="264"/>
      <c r="D27" s="391" t="s">
        <v>718</v>
      </c>
      <c r="E27" s="391"/>
      <c r="F27" s="391"/>
      <c r="G27" s="391"/>
      <c r="H27" s="391"/>
      <c r="I27" s="391"/>
      <c r="J27" s="391"/>
      <c r="K27" s="262"/>
    </row>
    <row r="28" spans="2:11" s="1" customFormat="1" ht="15" customHeight="1">
      <c r="B28" s="265"/>
      <c r="C28" s="266"/>
      <c r="D28" s="391" t="s">
        <v>719</v>
      </c>
      <c r="E28" s="391"/>
      <c r="F28" s="391"/>
      <c r="G28" s="391"/>
      <c r="H28" s="391"/>
      <c r="I28" s="391"/>
      <c r="J28" s="391"/>
      <c r="K28" s="262"/>
    </row>
    <row r="29" spans="2:11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pans="2:11" s="1" customFormat="1" ht="15" customHeight="1">
      <c r="B30" s="265"/>
      <c r="C30" s="266"/>
      <c r="D30" s="391" t="s">
        <v>720</v>
      </c>
      <c r="E30" s="391"/>
      <c r="F30" s="391"/>
      <c r="G30" s="391"/>
      <c r="H30" s="391"/>
      <c r="I30" s="391"/>
      <c r="J30" s="391"/>
      <c r="K30" s="262"/>
    </row>
    <row r="31" spans="2:11" s="1" customFormat="1" ht="15" customHeight="1">
      <c r="B31" s="265"/>
      <c r="C31" s="266"/>
      <c r="D31" s="391" t="s">
        <v>721</v>
      </c>
      <c r="E31" s="391"/>
      <c r="F31" s="391"/>
      <c r="G31" s="391"/>
      <c r="H31" s="391"/>
      <c r="I31" s="391"/>
      <c r="J31" s="391"/>
      <c r="K31" s="262"/>
    </row>
    <row r="32" spans="2:11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pans="2:11" s="1" customFormat="1" ht="15" customHeight="1">
      <c r="B33" s="265"/>
      <c r="C33" s="266"/>
      <c r="D33" s="391" t="s">
        <v>722</v>
      </c>
      <c r="E33" s="391"/>
      <c r="F33" s="391"/>
      <c r="G33" s="391"/>
      <c r="H33" s="391"/>
      <c r="I33" s="391"/>
      <c r="J33" s="391"/>
      <c r="K33" s="262"/>
    </row>
    <row r="34" spans="2:11" s="1" customFormat="1" ht="15" customHeight="1">
      <c r="B34" s="265"/>
      <c r="C34" s="266"/>
      <c r="D34" s="391" t="s">
        <v>723</v>
      </c>
      <c r="E34" s="391"/>
      <c r="F34" s="391"/>
      <c r="G34" s="391"/>
      <c r="H34" s="391"/>
      <c r="I34" s="391"/>
      <c r="J34" s="391"/>
      <c r="K34" s="262"/>
    </row>
    <row r="35" spans="2:11" s="1" customFormat="1" ht="15" customHeight="1">
      <c r="B35" s="265"/>
      <c r="C35" s="266"/>
      <c r="D35" s="391" t="s">
        <v>724</v>
      </c>
      <c r="E35" s="391"/>
      <c r="F35" s="391"/>
      <c r="G35" s="391"/>
      <c r="H35" s="391"/>
      <c r="I35" s="391"/>
      <c r="J35" s="391"/>
      <c r="K35" s="262"/>
    </row>
    <row r="36" spans="2:11" s="1" customFormat="1" ht="15" customHeight="1">
      <c r="B36" s="265"/>
      <c r="C36" s="266"/>
      <c r="D36" s="264"/>
      <c r="E36" s="267" t="s">
        <v>108</v>
      </c>
      <c r="F36" s="264"/>
      <c r="G36" s="391" t="s">
        <v>725</v>
      </c>
      <c r="H36" s="391"/>
      <c r="I36" s="391"/>
      <c r="J36" s="391"/>
      <c r="K36" s="262"/>
    </row>
    <row r="37" spans="2:11" s="1" customFormat="1" ht="30.75" customHeight="1">
      <c r="B37" s="265"/>
      <c r="C37" s="266"/>
      <c r="D37" s="264"/>
      <c r="E37" s="267" t="s">
        <v>726</v>
      </c>
      <c r="F37" s="264"/>
      <c r="G37" s="391" t="s">
        <v>727</v>
      </c>
      <c r="H37" s="391"/>
      <c r="I37" s="391"/>
      <c r="J37" s="391"/>
      <c r="K37" s="262"/>
    </row>
    <row r="38" spans="2:11" s="1" customFormat="1" ht="15" customHeight="1">
      <c r="B38" s="265"/>
      <c r="C38" s="266"/>
      <c r="D38" s="264"/>
      <c r="E38" s="267" t="s">
        <v>56</v>
      </c>
      <c r="F38" s="264"/>
      <c r="G38" s="391" t="s">
        <v>728</v>
      </c>
      <c r="H38" s="391"/>
      <c r="I38" s="391"/>
      <c r="J38" s="391"/>
      <c r="K38" s="262"/>
    </row>
    <row r="39" spans="2:11" s="1" customFormat="1" ht="15" customHeight="1">
      <c r="B39" s="265"/>
      <c r="C39" s="266"/>
      <c r="D39" s="264"/>
      <c r="E39" s="267" t="s">
        <v>57</v>
      </c>
      <c r="F39" s="264"/>
      <c r="G39" s="391" t="s">
        <v>729</v>
      </c>
      <c r="H39" s="391"/>
      <c r="I39" s="391"/>
      <c r="J39" s="391"/>
      <c r="K39" s="262"/>
    </row>
    <row r="40" spans="2:11" s="1" customFormat="1" ht="15" customHeight="1">
      <c r="B40" s="265"/>
      <c r="C40" s="266"/>
      <c r="D40" s="264"/>
      <c r="E40" s="267" t="s">
        <v>109</v>
      </c>
      <c r="F40" s="264"/>
      <c r="G40" s="391" t="s">
        <v>730</v>
      </c>
      <c r="H40" s="391"/>
      <c r="I40" s="391"/>
      <c r="J40" s="391"/>
      <c r="K40" s="262"/>
    </row>
    <row r="41" spans="2:11" s="1" customFormat="1" ht="15" customHeight="1">
      <c r="B41" s="265"/>
      <c r="C41" s="266"/>
      <c r="D41" s="264"/>
      <c r="E41" s="267" t="s">
        <v>110</v>
      </c>
      <c r="F41" s="264"/>
      <c r="G41" s="391" t="s">
        <v>731</v>
      </c>
      <c r="H41" s="391"/>
      <c r="I41" s="391"/>
      <c r="J41" s="391"/>
      <c r="K41" s="262"/>
    </row>
    <row r="42" spans="2:11" s="1" customFormat="1" ht="15" customHeight="1">
      <c r="B42" s="265"/>
      <c r="C42" s="266"/>
      <c r="D42" s="264"/>
      <c r="E42" s="267" t="s">
        <v>732</v>
      </c>
      <c r="F42" s="264"/>
      <c r="G42" s="391" t="s">
        <v>733</v>
      </c>
      <c r="H42" s="391"/>
      <c r="I42" s="391"/>
      <c r="J42" s="391"/>
      <c r="K42" s="262"/>
    </row>
    <row r="43" spans="2:11" s="1" customFormat="1" ht="15" customHeight="1">
      <c r="B43" s="265"/>
      <c r="C43" s="266"/>
      <c r="D43" s="264"/>
      <c r="E43" s="267"/>
      <c r="F43" s="264"/>
      <c r="G43" s="391" t="s">
        <v>734</v>
      </c>
      <c r="H43" s="391"/>
      <c r="I43" s="391"/>
      <c r="J43" s="391"/>
      <c r="K43" s="262"/>
    </row>
    <row r="44" spans="2:11" s="1" customFormat="1" ht="15" customHeight="1">
      <c r="B44" s="265"/>
      <c r="C44" s="266"/>
      <c r="D44" s="264"/>
      <c r="E44" s="267" t="s">
        <v>735</v>
      </c>
      <c r="F44" s="264"/>
      <c r="G44" s="391" t="s">
        <v>736</v>
      </c>
      <c r="H44" s="391"/>
      <c r="I44" s="391"/>
      <c r="J44" s="391"/>
      <c r="K44" s="262"/>
    </row>
    <row r="45" spans="2:11" s="1" customFormat="1" ht="15" customHeight="1">
      <c r="B45" s="265"/>
      <c r="C45" s="266"/>
      <c r="D45" s="264"/>
      <c r="E45" s="267" t="s">
        <v>112</v>
      </c>
      <c r="F45" s="264"/>
      <c r="G45" s="391" t="s">
        <v>737</v>
      </c>
      <c r="H45" s="391"/>
      <c r="I45" s="391"/>
      <c r="J45" s="391"/>
      <c r="K45" s="262"/>
    </row>
    <row r="46" spans="2:11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pans="2:11" s="1" customFormat="1" ht="15" customHeight="1">
      <c r="B47" s="265"/>
      <c r="C47" s="266"/>
      <c r="D47" s="391" t="s">
        <v>738</v>
      </c>
      <c r="E47" s="391"/>
      <c r="F47" s="391"/>
      <c r="G47" s="391"/>
      <c r="H47" s="391"/>
      <c r="I47" s="391"/>
      <c r="J47" s="391"/>
      <c r="K47" s="262"/>
    </row>
    <row r="48" spans="2:11" s="1" customFormat="1" ht="15" customHeight="1">
      <c r="B48" s="265"/>
      <c r="C48" s="266"/>
      <c r="D48" s="266"/>
      <c r="E48" s="391" t="s">
        <v>739</v>
      </c>
      <c r="F48" s="391"/>
      <c r="G48" s="391"/>
      <c r="H48" s="391"/>
      <c r="I48" s="391"/>
      <c r="J48" s="391"/>
      <c r="K48" s="262"/>
    </row>
    <row r="49" spans="2:11" s="1" customFormat="1" ht="15" customHeight="1">
      <c r="B49" s="265"/>
      <c r="C49" s="266"/>
      <c r="D49" s="266"/>
      <c r="E49" s="391" t="s">
        <v>740</v>
      </c>
      <c r="F49" s="391"/>
      <c r="G49" s="391"/>
      <c r="H49" s="391"/>
      <c r="I49" s="391"/>
      <c r="J49" s="391"/>
      <c r="K49" s="262"/>
    </row>
    <row r="50" spans="2:11" s="1" customFormat="1" ht="15" customHeight="1">
      <c r="B50" s="265"/>
      <c r="C50" s="266"/>
      <c r="D50" s="266"/>
      <c r="E50" s="391" t="s">
        <v>741</v>
      </c>
      <c r="F50" s="391"/>
      <c r="G50" s="391"/>
      <c r="H50" s="391"/>
      <c r="I50" s="391"/>
      <c r="J50" s="391"/>
      <c r="K50" s="262"/>
    </row>
    <row r="51" spans="2:11" s="1" customFormat="1" ht="15" customHeight="1">
      <c r="B51" s="265"/>
      <c r="C51" s="266"/>
      <c r="D51" s="391" t="s">
        <v>742</v>
      </c>
      <c r="E51" s="391"/>
      <c r="F51" s="391"/>
      <c r="G51" s="391"/>
      <c r="H51" s="391"/>
      <c r="I51" s="391"/>
      <c r="J51" s="391"/>
      <c r="K51" s="262"/>
    </row>
    <row r="52" spans="2:11" s="1" customFormat="1" ht="25.5" customHeight="1">
      <c r="B52" s="261"/>
      <c r="C52" s="392" t="s">
        <v>743</v>
      </c>
      <c r="D52" s="392"/>
      <c r="E52" s="392"/>
      <c r="F52" s="392"/>
      <c r="G52" s="392"/>
      <c r="H52" s="392"/>
      <c r="I52" s="392"/>
      <c r="J52" s="392"/>
      <c r="K52" s="262"/>
    </row>
    <row r="53" spans="2:11" s="1" customFormat="1" ht="5.25" customHeight="1">
      <c r="B53" s="261"/>
      <c r="C53" s="263"/>
      <c r="D53" s="263"/>
      <c r="E53" s="263"/>
      <c r="F53" s="263"/>
      <c r="G53" s="263"/>
      <c r="H53" s="263"/>
      <c r="I53" s="263"/>
      <c r="J53" s="263"/>
      <c r="K53" s="262"/>
    </row>
    <row r="54" spans="2:11" s="1" customFormat="1" ht="15" customHeight="1">
      <c r="B54" s="261"/>
      <c r="C54" s="391" t="s">
        <v>744</v>
      </c>
      <c r="D54" s="391"/>
      <c r="E54" s="391"/>
      <c r="F54" s="391"/>
      <c r="G54" s="391"/>
      <c r="H54" s="391"/>
      <c r="I54" s="391"/>
      <c r="J54" s="391"/>
      <c r="K54" s="262"/>
    </row>
    <row r="55" spans="2:11" s="1" customFormat="1" ht="15" customHeight="1">
      <c r="B55" s="261"/>
      <c r="C55" s="391" t="s">
        <v>745</v>
      </c>
      <c r="D55" s="391"/>
      <c r="E55" s="391"/>
      <c r="F55" s="391"/>
      <c r="G55" s="391"/>
      <c r="H55" s="391"/>
      <c r="I55" s="391"/>
      <c r="J55" s="391"/>
      <c r="K55" s="262"/>
    </row>
    <row r="56" spans="2:11" s="1" customFormat="1" ht="12.75" customHeight="1">
      <c r="B56" s="261"/>
      <c r="C56" s="264"/>
      <c r="D56" s="264"/>
      <c r="E56" s="264"/>
      <c r="F56" s="264"/>
      <c r="G56" s="264"/>
      <c r="H56" s="264"/>
      <c r="I56" s="264"/>
      <c r="J56" s="264"/>
      <c r="K56" s="262"/>
    </row>
    <row r="57" spans="2:11" s="1" customFormat="1" ht="15" customHeight="1">
      <c r="B57" s="261"/>
      <c r="C57" s="391" t="s">
        <v>746</v>
      </c>
      <c r="D57" s="391"/>
      <c r="E57" s="391"/>
      <c r="F57" s="391"/>
      <c r="G57" s="391"/>
      <c r="H57" s="391"/>
      <c r="I57" s="391"/>
      <c r="J57" s="391"/>
      <c r="K57" s="262"/>
    </row>
    <row r="58" spans="2:11" s="1" customFormat="1" ht="15" customHeight="1">
      <c r="B58" s="261"/>
      <c r="C58" s="266"/>
      <c r="D58" s="391" t="s">
        <v>747</v>
      </c>
      <c r="E58" s="391"/>
      <c r="F58" s="391"/>
      <c r="G58" s="391"/>
      <c r="H58" s="391"/>
      <c r="I58" s="391"/>
      <c r="J58" s="391"/>
      <c r="K58" s="262"/>
    </row>
    <row r="59" spans="2:11" s="1" customFormat="1" ht="15" customHeight="1">
      <c r="B59" s="261"/>
      <c r="C59" s="266"/>
      <c r="D59" s="391" t="s">
        <v>748</v>
      </c>
      <c r="E59" s="391"/>
      <c r="F59" s="391"/>
      <c r="G59" s="391"/>
      <c r="H59" s="391"/>
      <c r="I59" s="391"/>
      <c r="J59" s="391"/>
      <c r="K59" s="262"/>
    </row>
    <row r="60" spans="2:11" s="1" customFormat="1" ht="15" customHeight="1">
      <c r="B60" s="261"/>
      <c r="C60" s="266"/>
      <c r="D60" s="391" t="s">
        <v>749</v>
      </c>
      <c r="E60" s="391"/>
      <c r="F60" s="391"/>
      <c r="G60" s="391"/>
      <c r="H60" s="391"/>
      <c r="I60" s="391"/>
      <c r="J60" s="391"/>
      <c r="K60" s="262"/>
    </row>
    <row r="61" spans="2:11" s="1" customFormat="1" ht="15" customHeight="1">
      <c r="B61" s="261"/>
      <c r="C61" s="266"/>
      <c r="D61" s="391" t="s">
        <v>750</v>
      </c>
      <c r="E61" s="391"/>
      <c r="F61" s="391"/>
      <c r="G61" s="391"/>
      <c r="H61" s="391"/>
      <c r="I61" s="391"/>
      <c r="J61" s="391"/>
      <c r="K61" s="262"/>
    </row>
    <row r="62" spans="2:11" s="1" customFormat="1" ht="15" customHeight="1">
      <c r="B62" s="261"/>
      <c r="C62" s="266"/>
      <c r="D62" s="393" t="s">
        <v>751</v>
      </c>
      <c r="E62" s="393"/>
      <c r="F62" s="393"/>
      <c r="G62" s="393"/>
      <c r="H62" s="393"/>
      <c r="I62" s="393"/>
      <c r="J62" s="393"/>
      <c r="K62" s="262"/>
    </row>
    <row r="63" spans="2:11" s="1" customFormat="1" ht="15" customHeight="1">
      <c r="B63" s="261"/>
      <c r="C63" s="266"/>
      <c r="D63" s="391" t="s">
        <v>752</v>
      </c>
      <c r="E63" s="391"/>
      <c r="F63" s="391"/>
      <c r="G63" s="391"/>
      <c r="H63" s="391"/>
      <c r="I63" s="391"/>
      <c r="J63" s="391"/>
      <c r="K63" s="262"/>
    </row>
    <row r="64" spans="2:11" s="1" customFormat="1" ht="12.75" customHeight="1">
      <c r="B64" s="261"/>
      <c r="C64" s="266"/>
      <c r="D64" s="266"/>
      <c r="E64" s="269"/>
      <c r="F64" s="266"/>
      <c r="G64" s="266"/>
      <c r="H64" s="266"/>
      <c r="I64" s="266"/>
      <c r="J64" s="266"/>
      <c r="K64" s="262"/>
    </row>
    <row r="65" spans="2:11" s="1" customFormat="1" ht="15" customHeight="1">
      <c r="B65" s="261"/>
      <c r="C65" s="266"/>
      <c r="D65" s="391" t="s">
        <v>753</v>
      </c>
      <c r="E65" s="391"/>
      <c r="F65" s="391"/>
      <c r="G65" s="391"/>
      <c r="H65" s="391"/>
      <c r="I65" s="391"/>
      <c r="J65" s="391"/>
      <c r="K65" s="262"/>
    </row>
    <row r="66" spans="2:11" s="1" customFormat="1" ht="15" customHeight="1">
      <c r="B66" s="261"/>
      <c r="C66" s="266"/>
      <c r="D66" s="393" t="s">
        <v>754</v>
      </c>
      <c r="E66" s="393"/>
      <c r="F66" s="393"/>
      <c r="G66" s="393"/>
      <c r="H66" s="393"/>
      <c r="I66" s="393"/>
      <c r="J66" s="393"/>
      <c r="K66" s="262"/>
    </row>
    <row r="67" spans="2:11" s="1" customFormat="1" ht="15" customHeight="1">
      <c r="B67" s="261"/>
      <c r="C67" s="266"/>
      <c r="D67" s="391" t="s">
        <v>755</v>
      </c>
      <c r="E67" s="391"/>
      <c r="F67" s="391"/>
      <c r="G67" s="391"/>
      <c r="H67" s="391"/>
      <c r="I67" s="391"/>
      <c r="J67" s="391"/>
      <c r="K67" s="262"/>
    </row>
    <row r="68" spans="2:11" s="1" customFormat="1" ht="15" customHeight="1">
      <c r="B68" s="261"/>
      <c r="C68" s="266"/>
      <c r="D68" s="391" t="s">
        <v>756</v>
      </c>
      <c r="E68" s="391"/>
      <c r="F68" s="391"/>
      <c r="G68" s="391"/>
      <c r="H68" s="391"/>
      <c r="I68" s="391"/>
      <c r="J68" s="391"/>
      <c r="K68" s="262"/>
    </row>
    <row r="69" spans="2:11" s="1" customFormat="1" ht="15" customHeight="1">
      <c r="B69" s="261"/>
      <c r="C69" s="266"/>
      <c r="D69" s="391" t="s">
        <v>757</v>
      </c>
      <c r="E69" s="391"/>
      <c r="F69" s="391"/>
      <c r="G69" s="391"/>
      <c r="H69" s="391"/>
      <c r="I69" s="391"/>
      <c r="J69" s="391"/>
      <c r="K69" s="262"/>
    </row>
    <row r="70" spans="2:11" s="1" customFormat="1" ht="15" customHeight="1">
      <c r="B70" s="261"/>
      <c r="C70" s="266"/>
      <c r="D70" s="391" t="s">
        <v>758</v>
      </c>
      <c r="E70" s="391"/>
      <c r="F70" s="391"/>
      <c r="G70" s="391"/>
      <c r="H70" s="391"/>
      <c r="I70" s="391"/>
      <c r="J70" s="391"/>
      <c r="K70" s="262"/>
    </row>
    <row r="71" spans="2:1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pans="2:11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pans="2:11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pans="2:11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pans="2:11" s="1" customFormat="1" ht="45" customHeight="1">
      <c r="B75" s="278"/>
      <c r="C75" s="386" t="s">
        <v>759</v>
      </c>
      <c r="D75" s="386"/>
      <c r="E75" s="386"/>
      <c r="F75" s="386"/>
      <c r="G75" s="386"/>
      <c r="H75" s="386"/>
      <c r="I75" s="386"/>
      <c r="J75" s="386"/>
      <c r="K75" s="279"/>
    </row>
    <row r="76" spans="2:11" s="1" customFormat="1" ht="17.25" customHeight="1">
      <c r="B76" s="278"/>
      <c r="C76" s="280" t="s">
        <v>760</v>
      </c>
      <c r="D76" s="280"/>
      <c r="E76" s="280"/>
      <c r="F76" s="280" t="s">
        <v>761</v>
      </c>
      <c r="G76" s="281"/>
      <c r="H76" s="280" t="s">
        <v>57</v>
      </c>
      <c r="I76" s="280" t="s">
        <v>60</v>
      </c>
      <c r="J76" s="280" t="s">
        <v>762</v>
      </c>
      <c r="K76" s="279"/>
    </row>
    <row r="77" spans="2:11" s="1" customFormat="1" ht="17.25" customHeight="1">
      <c r="B77" s="278"/>
      <c r="C77" s="282" t="s">
        <v>763</v>
      </c>
      <c r="D77" s="282"/>
      <c r="E77" s="282"/>
      <c r="F77" s="283" t="s">
        <v>764</v>
      </c>
      <c r="G77" s="284"/>
      <c r="H77" s="282"/>
      <c r="I77" s="282"/>
      <c r="J77" s="282" t="s">
        <v>765</v>
      </c>
      <c r="K77" s="279"/>
    </row>
    <row r="78" spans="2:11" s="1" customFormat="1" ht="5.25" customHeight="1">
      <c r="B78" s="278"/>
      <c r="C78" s="285"/>
      <c r="D78" s="285"/>
      <c r="E78" s="285"/>
      <c r="F78" s="285"/>
      <c r="G78" s="286"/>
      <c r="H78" s="285"/>
      <c r="I78" s="285"/>
      <c r="J78" s="285"/>
      <c r="K78" s="279"/>
    </row>
    <row r="79" spans="2:11" s="1" customFormat="1" ht="15" customHeight="1">
      <c r="B79" s="278"/>
      <c r="C79" s="267" t="s">
        <v>56</v>
      </c>
      <c r="D79" s="287"/>
      <c r="E79" s="287"/>
      <c r="F79" s="288" t="s">
        <v>766</v>
      </c>
      <c r="G79" s="289"/>
      <c r="H79" s="267" t="s">
        <v>767</v>
      </c>
      <c r="I79" s="267" t="s">
        <v>768</v>
      </c>
      <c r="J79" s="267">
        <v>20</v>
      </c>
      <c r="K79" s="279"/>
    </row>
    <row r="80" spans="2:11" s="1" customFormat="1" ht="15" customHeight="1">
      <c r="B80" s="278"/>
      <c r="C80" s="267" t="s">
        <v>769</v>
      </c>
      <c r="D80" s="267"/>
      <c r="E80" s="267"/>
      <c r="F80" s="288" t="s">
        <v>766</v>
      </c>
      <c r="G80" s="289"/>
      <c r="H80" s="267" t="s">
        <v>770</v>
      </c>
      <c r="I80" s="267" t="s">
        <v>768</v>
      </c>
      <c r="J80" s="267">
        <v>120</v>
      </c>
      <c r="K80" s="279"/>
    </row>
    <row r="81" spans="2:11" s="1" customFormat="1" ht="15" customHeight="1">
      <c r="B81" s="290"/>
      <c r="C81" s="267" t="s">
        <v>771</v>
      </c>
      <c r="D81" s="267"/>
      <c r="E81" s="267"/>
      <c r="F81" s="288" t="s">
        <v>772</v>
      </c>
      <c r="G81" s="289"/>
      <c r="H81" s="267" t="s">
        <v>773</v>
      </c>
      <c r="I81" s="267" t="s">
        <v>768</v>
      </c>
      <c r="J81" s="267">
        <v>50</v>
      </c>
      <c r="K81" s="279"/>
    </row>
    <row r="82" spans="2:11" s="1" customFormat="1" ht="15" customHeight="1">
      <c r="B82" s="290"/>
      <c r="C82" s="267" t="s">
        <v>774</v>
      </c>
      <c r="D82" s="267"/>
      <c r="E82" s="267"/>
      <c r="F82" s="288" t="s">
        <v>766</v>
      </c>
      <c r="G82" s="289"/>
      <c r="H82" s="267" t="s">
        <v>775</v>
      </c>
      <c r="I82" s="267" t="s">
        <v>776</v>
      </c>
      <c r="J82" s="267"/>
      <c r="K82" s="279"/>
    </row>
    <row r="83" spans="2:11" s="1" customFormat="1" ht="15" customHeight="1">
      <c r="B83" s="290"/>
      <c r="C83" s="291" t="s">
        <v>777</v>
      </c>
      <c r="D83" s="291"/>
      <c r="E83" s="291"/>
      <c r="F83" s="292" t="s">
        <v>772</v>
      </c>
      <c r="G83" s="291"/>
      <c r="H83" s="291" t="s">
        <v>778</v>
      </c>
      <c r="I83" s="291" t="s">
        <v>768</v>
      </c>
      <c r="J83" s="291">
        <v>15</v>
      </c>
      <c r="K83" s="279"/>
    </row>
    <row r="84" spans="2:11" s="1" customFormat="1" ht="15" customHeight="1">
      <c r="B84" s="290"/>
      <c r="C84" s="291" t="s">
        <v>779</v>
      </c>
      <c r="D84" s="291"/>
      <c r="E84" s="291"/>
      <c r="F84" s="292" t="s">
        <v>772</v>
      </c>
      <c r="G84" s="291"/>
      <c r="H84" s="291" t="s">
        <v>780</v>
      </c>
      <c r="I84" s="291" t="s">
        <v>768</v>
      </c>
      <c r="J84" s="291">
        <v>15</v>
      </c>
      <c r="K84" s="279"/>
    </row>
    <row r="85" spans="2:11" s="1" customFormat="1" ht="15" customHeight="1">
      <c r="B85" s="290"/>
      <c r="C85" s="291" t="s">
        <v>781</v>
      </c>
      <c r="D85" s="291"/>
      <c r="E85" s="291"/>
      <c r="F85" s="292" t="s">
        <v>772</v>
      </c>
      <c r="G85" s="291"/>
      <c r="H85" s="291" t="s">
        <v>782</v>
      </c>
      <c r="I85" s="291" t="s">
        <v>768</v>
      </c>
      <c r="J85" s="291">
        <v>20</v>
      </c>
      <c r="K85" s="279"/>
    </row>
    <row r="86" spans="2:11" s="1" customFormat="1" ht="15" customHeight="1">
      <c r="B86" s="290"/>
      <c r="C86" s="291" t="s">
        <v>783</v>
      </c>
      <c r="D86" s="291"/>
      <c r="E86" s="291"/>
      <c r="F86" s="292" t="s">
        <v>772</v>
      </c>
      <c r="G86" s="291"/>
      <c r="H86" s="291" t="s">
        <v>784</v>
      </c>
      <c r="I86" s="291" t="s">
        <v>768</v>
      </c>
      <c r="J86" s="291">
        <v>20</v>
      </c>
      <c r="K86" s="279"/>
    </row>
    <row r="87" spans="2:11" s="1" customFormat="1" ht="15" customHeight="1">
      <c r="B87" s="290"/>
      <c r="C87" s="267" t="s">
        <v>785</v>
      </c>
      <c r="D87" s="267"/>
      <c r="E87" s="267"/>
      <c r="F87" s="288" t="s">
        <v>772</v>
      </c>
      <c r="G87" s="289"/>
      <c r="H87" s="267" t="s">
        <v>786</v>
      </c>
      <c r="I87" s="267" t="s">
        <v>768</v>
      </c>
      <c r="J87" s="267">
        <v>50</v>
      </c>
      <c r="K87" s="279"/>
    </row>
    <row r="88" spans="2:11" s="1" customFormat="1" ht="15" customHeight="1">
      <c r="B88" s="290"/>
      <c r="C88" s="267" t="s">
        <v>787</v>
      </c>
      <c r="D88" s="267"/>
      <c r="E88" s="267"/>
      <c r="F88" s="288" t="s">
        <v>772</v>
      </c>
      <c r="G88" s="289"/>
      <c r="H88" s="267" t="s">
        <v>788</v>
      </c>
      <c r="I88" s="267" t="s">
        <v>768</v>
      </c>
      <c r="J88" s="267">
        <v>20</v>
      </c>
      <c r="K88" s="279"/>
    </row>
    <row r="89" spans="2:11" s="1" customFormat="1" ht="15" customHeight="1">
      <c r="B89" s="290"/>
      <c r="C89" s="267" t="s">
        <v>789</v>
      </c>
      <c r="D89" s="267"/>
      <c r="E89" s="267"/>
      <c r="F89" s="288" t="s">
        <v>772</v>
      </c>
      <c r="G89" s="289"/>
      <c r="H89" s="267" t="s">
        <v>790</v>
      </c>
      <c r="I89" s="267" t="s">
        <v>768</v>
      </c>
      <c r="J89" s="267">
        <v>20</v>
      </c>
      <c r="K89" s="279"/>
    </row>
    <row r="90" spans="2:11" s="1" customFormat="1" ht="15" customHeight="1">
      <c r="B90" s="290"/>
      <c r="C90" s="267" t="s">
        <v>791</v>
      </c>
      <c r="D90" s="267"/>
      <c r="E90" s="267"/>
      <c r="F90" s="288" t="s">
        <v>772</v>
      </c>
      <c r="G90" s="289"/>
      <c r="H90" s="267" t="s">
        <v>792</v>
      </c>
      <c r="I90" s="267" t="s">
        <v>768</v>
      </c>
      <c r="J90" s="267">
        <v>50</v>
      </c>
      <c r="K90" s="279"/>
    </row>
    <row r="91" spans="2:11" s="1" customFormat="1" ht="15" customHeight="1">
      <c r="B91" s="290"/>
      <c r="C91" s="267" t="s">
        <v>793</v>
      </c>
      <c r="D91" s="267"/>
      <c r="E91" s="267"/>
      <c r="F91" s="288" t="s">
        <v>772</v>
      </c>
      <c r="G91" s="289"/>
      <c r="H91" s="267" t="s">
        <v>793</v>
      </c>
      <c r="I91" s="267" t="s">
        <v>768</v>
      </c>
      <c r="J91" s="267">
        <v>50</v>
      </c>
      <c r="K91" s="279"/>
    </row>
    <row r="92" spans="2:11" s="1" customFormat="1" ht="15" customHeight="1">
      <c r="B92" s="290"/>
      <c r="C92" s="267" t="s">
        <v>794</v>
      </c>
      <c r="D92" s="267"/>
      <c r="E92" s="267"/>
      <c r="F92" s="288" t="s">
        <v>772</v>
      </c>
      <c r="G92" s="289"/>
      <c r="H92" s="267" t="s">
        <v>795</v>
      </c>
      <c r="I92" s="267" t="s">
        <v>768</v>
      </c>
      <c r="J92" s="267">
        <v>255</v>
      </c>
      <c r="K92" s="279"/>
    </row>
    <row r="93" spans="2:11" s="1" customFormat="1" ht="15" customHeight="1">
      <c r="B93" s="290"/>
      <c r="C93" s="267" t="s">
        <v>796</v>
      </c>
      <c r="D93" s="267"/>
      <c r="E93" s="267"/>
      <c r="F93" s="288" t="s">
        <v>766</v>
      </c>
      <c r="G93" s="289"/>
      <c r="H93" s="267" t="s">
        <v>797</v>
      </c>
      <c r="I93" s="267" t="s">
        <v>798</v>
      </c>
      <c r="J93" s="267"/>
      <c r="K93" s="279"/>
    </row>
    <row r="94" spans="2:11" s="1" customFormat="1" ht="15" customHeight="1">
      <c r="B94" s="290"/>
      <c r="C94" s="267" t="s">
        <v>799</v>
      </c>
      <c r="D94" s="267"/>
      <c r="E94" s="267"/>
      <c r="F94" s="288" t="s">
        <v>766</v>
      </c>
      <c r="G94" s="289"/>
      <c r="H94" s="267" t="s">
        <v>800</v>
      </c>
      <c r="I94" s="267" t="s">
        <v>801</v>
      </c>
      <c r="J94" s="267"/>
      <c r="K94" s="279"/>
    </row>
    <row r="95" spans="2:11" s="1" customFormat="1" ht="15" customHeight="1">
      <c r="B95" s="290"/>
      <c r="C95" s="267" t="s">
        <v>802</v>
      </c>
      <c r="D95" s="267"/>
      <c r="E95" s="267"/>
      <c r="F95" s="288" t="s">
        <v>766</v>
      </c>
      <c r="G95" s="289"/>
      <c r="H95" s="267" t="s">
        <v>802</v>
      </c>
      <c r="I95" s="267" t="s">
        <v>801</v>
      </c>
      <c r="J95" s="267"/>
      <c r="K95" s="279"/>
    </row>
    <row r="96" spans="2:11" s="1" customFormat="1" ht="15" customHeight="1">
      <c r="B96" s="290"/>
      <c r="C96" s="267" t="s">
        <v>41</v>
      </c>
      <c r="D96" s="267"/>
      <c r="E96" s="267"/>
      <c r="F96" s="288" t="s">
        <v>766</v>
      </c>
      <c r="G96" s="289"/>
      <c r="H96" s="267" t="s">
        <v>803</v>
      </c>
      <c r="I96" s="267" t="s">
        <v>801</v>
      </c>
      <c r="J96" s="267"/>
      <c r="K96" s="279"/>
    </row>
    <row r="97" spans="2:11" s="1" customFormat="1" ht="15" customHeight="1">
      <c r="B97" s="290"/>
      <c r="C97" s="267" t="s">
        <v>51</v>
      </c>
      <c r="D97" s="267"/>
      <c r="E97" s="267"/>
      <c r="F97" s="288" t="s">
        <v>766</v>
      </c>
      <c r="G97" s="289"/>
      <c r="H97" s="267" t="s">
        <v>804</v>
      </c>
      <c r="I97" s="267" t="s">
        <v>801</v>
      </c>
      <c r="J97" s="267"/>
      <c r="K97" s="279"/>
    </row>
    <row r="98" spans="2:11" s="1" customFormat="1" ht="15" customHeight="1">
      <c r="B98" s="293"/>
      <c r="C98" s="294"/>
      <c r="D98" s="294"/>
      <c r="E98" s="294"/>
      <c r="F98" s="294"/>
      <c r="G98" s="294"/>
      <c r="H98" s="294"/>
      <c r="I98" s="294"/>
      <c r="J98" s="294"/>
      <c r="K98" s="295"/>
    </row>
    <row r="99" spans="2:11" s="1" customFormat="1" ht="18.7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6"/>
    </row>
    <row r="100" spans="2:11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pans="2:1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pans="2:11" s="1" customFormat="1" ht="45" customHeight="1">
      <c r="B102" s="278"/>
      <c r="C102" s="386" t="s">
        <v>805</v>
      </c>
      <c r="D102" s="386"/>
      <c r="E102" s="386"/>
      <c r="F102" s="386"/>
      <c r="G102" s="386"/>
      <c r="H102" s="386"/>
      <c r="I102" s="386"/>
      <c r="J102" s="386"/>
      <c r="K102" s="279"/>
    </row>
    <row r="103" spans="2:11" s="1" customFormat="1" ht="17.25" customHeight="1">
      <c r="B103" s="278"/>
      <c r="C103" s="280" t="s">
        <v>760</v>
      </c>
      <c r="D103" s="280"/>
      <c r="E103" s="280"/>
      <c r="F103" s="280" t="s">
        <v>761</v>
      </c>
      <c r="G103" s="281"/>
      <c r="H103" s="280" t="s">
        <v>57</v>
      </c>
      <c r="I103" s="280" t="s">
        <v>60</v>
      </c>
      <c r="J103" s="280" t="s">
        <v>762</v>
      </c>
      <c r="K103" s="279"/>
    </row>
    <row r="104" spans="2:11" s="1" customFormat="1" ht="17.25" customHeight="1">
      <c r="B104" s="278"/>
      <c r="C104" s="282" t="s">
        <v>763</v>
      </c>
      <c r="D104" s="282"/>
      <c r="E104" s="282"/>
      <c r="F104" s="283" t="s">
        <v>764</v>
      </c>
      <c r="G104" s="284"/>
      <c r="H104" s="282"/>
      <c r="I104" s="282"/>
      <c r="J104" s="282" t="s">
        <v>765</v>
      </c>
      <c r="K104" s="279"/>
    </row>
    <row r="105" spans="2:11" s="1" customFormat="1" ht="5.25" customHeight="1">
      <c r="B105" s="278"/>
      <c r="C105" s="280"/>
      <c r="D105" s="280"/>
      <c r="E105" s="280"/>
      <c r="F105" s="280"/>
      <c r="G105" s="298"/>
      <c r="H105" s="280"/>
      <c r="I105" s="280"/>
      <c r="J105" s="280"/>
      <c r="K105" s="279"/>
    </row>
    <row r="106" spans="2:11" s="1" customFormat="1" ht="15" customHeight="1">
      <c r="B106" s="278"/>
      <c r="C106" s="267" t="s">
        <v>56</v>
      </c>
      <c r="D106" s="287"/>
      <c r="E106" s="287"/>
      <c r="F106" s="288" t="s">
        <v>766</v>
      </c>
      <c r="G106" s="267"/>
      <c r="H106" s="267" t="s">
        <v>806</v>
      </c>
      <c r="I106" s="267" t="s">
        <v>768</v>
      </c>
      <c r="J106" s="267">
        <v>20</v>
      </c>
      <c r="K106" s="279"/>
    </row>
    <row r="107" spans="2:11" s="1" customFormat="1" ht="15" customHeight="1">
      <c r="B107" s="278"/>
      <c r="C107" s="267" t="s">
        <v>769</v>
      </c>
      <c r="D107" s="267"/>
      <c r="E107" s="267"/>
      <c r="F107" s="288" t="s">
        <v>766</v>
      </c>
      <c r="G107" s="267"/>
      <c r="H107" s="267" t="s">
        <v>806</v>
      </c>
      <c r="I107" s="267" t="s">
        <v>768</v>
      </c>
      <c r="J107" s="267">
        <v>120</v>
      </c>
      <c r="K107" s="279"/>
    </row>
    <row r="108" spans="2:11" s="1" customFormat="1" ht="15" customHeight="1">
      <c r="B108" s="290"/>
      <c r="C108" s="267" t="s">
        <v>771</v>
      </c>
      <c r="D108" s="267"/>
      <c r="E108" s="267"/>
      <c r="F108" s="288" t="s">
        <v>772</v>
      </c>
      <c r="G108" s="267"/>
      <c r="H108" s="267" t="s">
        <v>806</v>
      </c>
      <c r="I108" s="267" t="s">
        <v>768</v>
      </c>
      <c r="J108" s="267">
        <v>50</v>
      </c>
      <c r="K108" s="279"/>
    </row>
    <row r="109" spans="2:11" s="1" customFormat="1" ht="15" customHeight="1">
      <c r="B109" s="290"/>
      <c r="C109" s="267" t="s">
        <v>774</v>
      </c>
      <c r="D109" s="267"/>
      <c r="E109" s="267"/>
      <c r="F109" s="288" t="s">
        <v>766</v>
      </c>
      <c r="G109" s="267"/>
      <c r="H109" s="267" t="s">
        <v>806</v>
      </c>
      <c r="I109" s="267" t="s">
        <v>776</v>
      </c>
      <c r="J109" s="267"/>
      <c r="K109" s="279"/>
    </row>
    <row r="110" spans="2:11" s="1" customFormat="1" ht="15" customHeight="1">
      <c r="B110" s="290"/>
      <c r="C110" s="267" t="s">
        <v>785</v>
      </c>
      <c r="D110" s="267"/>
      <c r="E110" s="267"/>
      <c r="F110" s="288" t="s">
        <v>772</v>
      </c>
      <c r="G110" s="267"/>
      <c r="H110" s="267" t="s">
        <v>806</v>
      </c>
      <c r="I110" s="267" t="s">
        <v>768</v>
      </c>
      <c r="J110" s="267">
        <v>50</v>
      </c>
      <c r="K110" s="279"/>
    </row>
    <row r="111" spans="2:11" s="1" customFormat="1" ht="15" customHeight="1">
      <c r="B111" s="290"/>
      <c r="C111" s="267" t="s">
        <v>793</v>
      </c>
      <c r="D111" s="267"/>
      <c r="E111" s="267"/>
      <c r="F111" s="288" t="s">
        <v>772</v>
      </c>
      <c r="G111" s="267"/>
      <c r="H111" s="267" t="s">
        <v>806</v>
      </c>
      <c r="I111" s="267" t="s">
        <v>768</v>
      </c>
      <c r="J111" s="267">
        <v>50</v>
      </c>
      <c r="K111" s="279"/>
    </row>
    <row r="112" spans="2:11" s="1" customFormat="1" ht="15" customHeight="1">
      <c r="B112" s="290"/>
      <c r="C112" s="267" t="s">
        <v>791</v>
      </c>
      <c r="D112" s="267"/>
      <c r="E112" s="267"/>
      <c r="F112" s="288" t="s">
        <v>772</v>
      </c>
      <c r="G112" s="267"/>
      <c r="H112" s="267" t="s">
        <v>806</v>
      </c>
      <c r="I112" s="267" t="s">
        <v>768</v>
      </c>
      <c r="J112" s="267">
        <v>50</v>
      </c>
      <c r="K112" s="279"/>
    </row>
    <row r="113" spans="2:11" s="1" customFormat="1" ht="15" customHeight="1">
      <c r="B113" s="290"/>
      <c r="C113" s="267" t="s">
        <v>56</v>
      </c>
      <c r="D113" s="267"/>
      <c r="E113" s="267"/>
      <c r="F113" s="288" t="s">
        <v>766</v>
      </c>
      <c r="G113" s="267"/>
      <c r="H113" s="267" t="s">
        <v>807</v>
      </c>
      <c r="I113" s="267" t="s">
        <v>768</v>
      </c>
      <c r="J113" s="267">
        <v>20</v>
      </c>
      <c r="K113" s="279"/>
    </row>
    <row r="114" spans="2:11" s="1" customFormat="1" ht="15" customHeight="1">
      <c r="B114" s="290"/>
      <c r="C114" s="267" t="s">
        <v>808</v>
      </c>
      <c r="D114" s="267"/>
      <c r="E114" s="267"/>
      <c r="F114" s="288" t="s">
        <v>766</v>
      </c>
      <c r="G114" s="267"/>
      <c r="H114" s="267" t="s">
        <v>809</v>
      </c>
      <c r="I114" s="267" t="s">
        <v>768</v>
      </c>
      <c r="J114" s="267">
        <v>120</v>
      </c>
      <c r="K114" s="279"/>
    </row>
    <row r="115" spans="2:11" s="1" customFormat="1" ht="15" customHeight="1">
      <c r="B115" s="290"/>
      <c r="C115" s="267" t="s">
        <v>41</v>
      </c>
      <c r="D115" s="267"/>
      <c r="E115" s="267"/>
      <c r="F115" s="288" t="s">
        <v>766</v>
      </c>
      <c r="G115" s="267"/>
      <c r="H115" s="267" t="s">
        <v>810</v>
      </c>
      <c r="I115" s="267" t="s">
        <v>801</v>
      </c>
      <c r="J115" s="267"/>
      <c r="K115" s="279"/>
    </row>
    <row r="116" spans="2:11" s="1" customFormat="1" ht="15" customHeight="1">
      <c r="B116" s="290"/>
      <c r="C116" s="267" t="s">
        <v>51</v>
      </c>
      <c r="D116" s="267"/>
      <c r="E116" s="267"/>
      <c r="F116" s="288" t="s">
        <v>766</v>
      </c>
      <c r="G116" s="267"/>
      <c r="H116" s="267" t="s">
        <v>811</v>
      </c>
      <c r="I116" s="267" t="s">
        <v>801</v>
      </c>
      <c r="J116" s="267"/>
      <c r="K116" s="279"/>
    </row>
    <row r="117" spans="2:11" s="1" customFormat="1" ht="15" customHeight="1">
      <c r="B117" s="290"/>
      <c r="C117" s="267" t="s">
        <v>60</v>
      </c>
      <c r="D117" s="267"/>
      <c r="E117" s="267"/>
      <c r="F117" s="288" t="s">
        <v>766</v>
      </c>
      <c r="G117" s="267"/>
      <c r="H117" s="267" t="s">
        <v>812</v>
      </c>
      <c r="I117" s="267" t="s">
        <v>813</v>
      </c>
      <c r="J117" s="267"/>
      <c r="K117" s="279"/>
    </row>
    <row r="118" spans="2:11" s="1" customFormat="1" ht="15" customHeight="1">
      <c r="B118" s="293"/>
      <c r="C118" s="299"/>
      <c r="D118" s="299"/>
      <c r="E118" s="299"/>
      <c r="F118" s="299"/>
      <c r="G118" s="299"/>
      <c r="H118" s="299"/>
      <c r="I118" s="299"/>
      <c r="J118" s="299"/>
      <c r="K118" s="295"/>
    </row>
    <row r="119" spans="2:11" s="1" customFormat="1" ht="18.75" customHeight="1">
      <c r="B119" s="300"/>
      <c r="C119" s="301"/>
      <c r="D119" s="301"/>
      <c r="E119" s="301"/>
      <c r="F119" s="302"/>
      <c r="G119" s="301"/>
      <c r="H119" s="301"/>
      <c r="I119" s="301"/>
      <c r="J119" s="301"/>
      <c r="K119" s="300"/>
    </row>
    <row r="120" spans="2:11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87" t="s">
        <v>814</v>
      </c>
      <c r="D122" s="387"/>
      <c r="E122" s="387"/>
      <c r="F122" s="387"/>
      <c r="G122" s="387"/>
      <c r="H122" s="387"/>
      <c r="I122" s="387"/>
      <c r="J122" s="387"/>
      <c r="K122" s="307"/>
    </row>
    <row r="123" spans="2:11" s="1" customFormat="1" ht="17.25" customHeight="1">
      <c r="B123" s="308"/>
      <c r="C123" s="280" t="s">
        <v>760</v>
      </c>
      <c r="D123" s="280"/>
      <c r="E123" s="280"/>
      <c r="F123" s="280" t="s">
        <v>761</v>
      </c>
      <c r="G123" s="281"/>
      <c r="H123" s="280" t="s">
        <v>57</v>
      </c>
      <c r="I123" s="280" t="s">
        <v>60</v>
      </c>
      <c r="J123" s="280" t="s">
        <v>762</v>
      </c>
      <c r="K123" s="309"/>
    </row>
    <row r="124" spans="2:11" s="1" customFormat="1" ht="17.25" customHeight="1">
      <c r="B124" s="308"/>
      <c r="C124" s="282" t="s">
        <v>763</v>
      </c>
      <c r="D124" s="282"/>
      <c r="E124" s="282"/>
      <c r="F124" s="283" t="s">
        <v>764</v>
      </c>
      <c r="G124" s="284"/>
      <c r="H124" s="282"/>
      <c r="I124" s="282"/>
      <c r="J124" s="282" t="s">
        <v>765</v>
      </c>
      <c r="K124" s="309"/>
    </row>
    <row r="125" spans="2:11" s="1" customFormat="1" ht="5.25" customHeight="1">
      <c r="B125" s="310"/>
      <c r="C125" s="285"/>
      <c r="D125" s="285"/>
      <c r="E125" s="285"/>
      <c r="F125" s="285"/>
      <c r="G125" s="311"/>
      <c r="H125" s="285"/>
      <c r="I125" s="285"/>
      <c r="J125" s="285"/>
      <c r="K125" s="312"/>
    </row>
    <row r="126" spans="2:11" s="1" customFormat="1" ht="15" customHeight="1">
      <c r="B126" s="310"/>
      <c r="C126" s="267" t="s">
        <v>769</v>
      </c>
      <c r="D126" s="287"/>
      <c r="E126" s="287"/>
      <c r="F126" s="288" t="s">
        <v>766</v>
      </c>
      <c r="G126" s="267"/>
      <c r="H126" s="267" t="s">
        <v>806</v>
      </c>
      <c r="I126" s="267" t="s">
        <v>768</v>
      </c>
      <c r="J126" s="267">
        <v>120</v>
      </c>
      <c r="K126" s="313"/>
    </row>
    <row r="127" spans="2:11" s="1" customFormat="1" ht="15" customHeight="1">
      <c r="B127" s="310"/>
      <c r="C127" s="267" t="s">
        <v>815</v>
      </c>
      <c r="D127" s="267"/>
      <c r="E127" s="267"/>
      <c r="F127" s="288" t="s">
        <v>766</v>
      </c>
      <c r="G127" s="267"/>
      <c r="H127" s="267" t="s">
        <v>816</v>
      </c>
      <c r="I127" s="267" t="s">
        <v>768</v>
      </c>
      <c r="J127" s="267" t="s">
        <v>817</v>
      </c>
      <c r="K127" s="313"/>
    </row>
    <row r="128" spans="2:11" s="1" customFormat="1" ht="15" customHeight="1">
      <c r="B128" s="310"/>
      <c r="C128" s="267" t="s">
        <v>714</v>
      </c>
      <c r="D128" s="267"/>
      <c r="E128" s="267"/>
      <c r="F128" s="288" t="s">
        <v>766</v>
      </c>
      <c r="G128" s="267"/>
      <c r="H128" s="267" t="s">
        <v>818</v>
      </c>
      <c r="I128" s="267" t="s">
        <v>768</v>
      </c>
      <c r="J128" s="267" t="s">
        <v>817</v>
      </c>
      <c r="K128" s="313"/>
    </row>
    <row r="129" spans="2:11" s="1" customFormat="1" ht="15" customHeight="1">
      <c r="B129" s="310"/>
      <c r="C129" s="267" t="s">
        <v>777</v>
      </c>
      <c r="D129" s="267"/>
      <c r="E129" s="267"/>
      <c r="F129" s="288" t="s">
        <v>772</v>
      </c>
      <c r="G129" s="267"/>
      <c r="H129" s="267" t="s">
        <v>778</v>
      </c>
      <c r="I129" s="267" t="s">
        <v>768</v>
      </c>
      <c r="J129" s="267">
        <v>15</v>
      </c>
      <c r="K129" s="313"/>
    </row>
    <row r="130" spans="2:11" s="1" customFormat="1" ht="15" customHeight="1">
      <c r="B130" s="310"/>
      <c r="C130" s="291" t="s">
        <v>779</v>
      </c>
      <c r="D130" s="291"/>
      <c r="E130" s="291"/>
      <c r="F130" s="292" t="s">
        <v>772</v>
      </c>
      <c r="G130" s="291"/>
      <c r="H130" s="291" t="s">
        <v>780</v>
      </c>
      <c r="I130" s="291" t="s">
        <v>768</v>
      </c>
      <c r="J130" s="291">
        <v>15</v>
      </c>
      <c r="K130" s="313"/>
    </row>
    <row r="131" spans="2:11" s="1" customFormat="1" ht="15" customHeight="1">
      <c r="B131" s="310"/>
      <c r="C131" s="291" t="s">
        <v>781</v>
      </c>
      <c r="D131" s="291"/>
      <c r="E131" s="291"/>
      <c r="F131" s="292" t="s">
        <v>772</v>
      </c>
      <c r="G131" s="291"/>
      <c r="H131" s="291" t="s">
        <v>782</v>
      </c>
      <c r="I131" s="291" t="s">
        <v>768</v>
      </c>
      <c r="J131" s="291">
        <v>20</v>
      </c>
      <c r="K131" s="313"/>
    </row>
    <row r="132" spans="2:11" s="1" customFormat="1" ht="15" customHeight="1">
      <c r="B132" s="310"/>
      <c r="C132" s="291" t="s">
        <v>783</v>
      </c>
      <c r="D132" s="291"/>
      <c r="E132" s="291"/>
      <c r="F132" s="292" t="s">
        <v>772</v>
      </c>
      <c r="G132" s="291"/>
      <c r="H132" s="291" t="s">
        <v>784</v>
      </c>
      <c r="I132" s="291" t="s">
        <v>768</v>
      </c>
      <c r="J132" s="291">
        <v>20</v>
      </c>
      <c r="K132" s="313"/>
    </row>
    <row r="133" spans="2:11" s="1" customFormat="1" ht="15" customHeight="1">
      <c r="B133" s="310"/>
      <c r="C133" s="267" t="s">
        <v>771</v>
      </c>
      <c r="D133" s="267"/>
      <c r="E133" s="267"/>
      <c r="F133" s="288" t="s">
        <v>772</v>
      </c>
      <c r="G133" s="267"/>
      <c r="H133" s="267" t="s">
        <v>806</v>
      </c>
      <c r="I133" s="267" t="s">
        <v>768</v>
      </c>
      <c r="J133" s="267">
        <v>50</v>
      </c>
      <c r="K133" s="313"/>
    </row>
    <row r="134" spans="2:11" s="1" customFormat="1" ht="15" customHeight="1">
      <c r="B134" s="310"/>
      <c r="C134" s="267" t="s">
        <v>785</v>
      </c>
      <c r="D134" s="267"/>
      <c r="E134" s="267"/>
      <c r="F134" s="288" t="s">
        <v>772</v>
      </c>
      <c r="G134" s="267"/>
      <c r="H134" s="267" t="s">
        <v>806</v>
      </c>
      <c r="I134" s="267" t="s">
        <v>768</v>
      </c>
      <c r="J134" s="267">
        <v>50</v>
      </c>
      <c r="K134" s="313"/>
    </row>
    <row r="135" spans="2:11" s="1" customFormat="1" ht="15" customHeight="1">
      <c r="B135" s="310"/>
      <c r="C135" s="267" t="s">
        <v>791</v>
      </c>
      <c r="D135" s="267"/>
      <c r="E135" s="267"/>
      <c r="F135" s="288" t="s">
        <v>772</v>
      </c>
      <c r="G135" s="267"/>
      <c r="H135" s="267" t="s">
        <v>806</v>
      </c>
      <c r="I135" s="267" t="s">
        <v>768</v>
      </c>
      <c r="J135" s="267">
        <v>50</v>
      </c>
      <c r="K135" s="313"/>
    </row>
    <row r="136" spans="2:11" s="1" customFormat="1" ht="15" customHeight="1">
      <c r="B136" s="310"/>
      <c r="C136" s="267" t="s">
        <v>793</v>
      </c>
      <c r="D136" s="267"/>
      <c r="E136" s="267"/>
      <c r="F136" s="288" t="s">
        <v>772</v>
      </c>
      <c r="G136" s="267"/>
      <c r="H136" s="267" t="s">
        <v>806</v>
      </c>
      <c r="I136" s="267" t="s">
        <v>768</v>
      </c>
      <c r="J136" s="267">
        <v>50</v>
      </c>
      <c r="K136" s="313"/>
    </row>
    <row r="137" spans="2:11" s="1" customFormat="1" ht="15" customHeight="1">
      <c r="B137" s="310"/>
      <c r="C137" s="267" t="s">
        <v>794</v>
      </c>
      <c r="D137" s="267"/>
      <c r="E137" s="267"/>
      <c r="F137" s="288" t="s">
        <v>772</v>
      </c>
      <c r="G137" s="267"/>
      <c r="H137" s="267" t="s">
        <v>819</v>
      </c>
      <c r="I137" s="267" t="s">
        <v>768</v>
      </c>
      <c r="J137" s="267">
        <v>255</v>
      </c>
      <c r="K137" s="313"/>
    </row>
    <row r="138" spans="2:11" s="1" customFormat="1" ht="15" customHeight="1">
      <c r="B138" s="310"/>
      <c r="C138" s="267" t="s">
        <v>796</v>
      </c>
      <c r="D138" s="267"/>
      <c r="E138" s="267"/>
      <c r="F138" s="288" t="s">
        <v>766</v>
      </c>
      <c r="G138" s="267"/>
      <c r="H138" s="267" t="s">
        <v>820</v>
      </c>
      <c r="I138" s="267" t="s">
        <v>798</v>
      </c>
      <c r="J138" s="267"/>
      <c r="K138" s="313"/>
    </row>
    <row r="139" spans="2:11" s="1" customFormat="1" ht="15" customHeight="1">
      <c r="B139" s="310"/>
      <c r="C139" s="267" t="s">
        <v>799</v>
      </c>
      <c r="D139" s="267"/>
      <c r="E139" s="267"/>
      <c r="F139" s="288" t="s">
        <v>766</v>
      </c>
      <c r="G139" s="267"/>
      <c r="H139" s="267" t="s">
        <v>821</v>
      </c>
      <c r="I139" s="267" t="s">
        <v>801</v>
      </c>
      <c r="J139" s="267"/>
      <c r="K139" s="313"/>
    </row>
    <row r="140" spans="2:11" s="1" customFormat="1" ht="15" customHeight="1">
      <c r="B140" s="310"/>
      <c r="C140" s="267" t="s">
        <v>802</v>
      </c>
      <c r="D140" s="267"/>
      <c r="E140" s="267"/>
      <c r="F140" s="288" t="s">
        <v>766</v>
      </c>
      <c r="G140" s="267"/>
      <c r="H140" s="267" t="s">
        <v>802</v>
      </c>
      <c r="I140" s="267" t="s">
        <v>801</v>
      </c>
      <c r="J140" s="267"/>
      <c r="K140" s="313"/>
    </row>
    <row r="141" spans="2:11" s="1" customFormat="1" ht="15" customHeight="1">
      <c r="B141" s="310"/>
      <c r="C141" s="267" t="s">
        <v>41</v>
      </c>
      <c r="D141" s="267"/>
      <c r="E141" s="267"/>
      <c r="F141" s="288" t="s">
        <v>766</v>
      </c>
      <c r="G141" s="267"/>
      <c r="H141" s="267" t="s">
        <v>822</v>
      </c>
      <c r="I141" s="267" t="s">
        <v>801</v>
      </c>
      <c r="J141" s="267"/>
      <c r="K141" s="313"/>
    </row>
    <row r="142" spans="2:11" s="1" customFormat="1" ht="15" customHeight="1">
      <c r="B142" s="310"/>
      <c r="C142" s="267" t="s">
        <v>823</v>
      </c>
      <c r="D142" s="267"/>
      <c r="E142" s="267"/>
      <c r="F142" s="288" t="s">
        <v>766</v>
      </c>
      <c r="G142" s="267"/>
      <c r="H142" s="267" t="s">
        <v>824</v>
      </c>
      <c r="I142" s="267" t="s">
        <v>801</v>
      </c>
      <c r="J142" s="267"/>
      <c r="K142" s="313"/>
    </row>
    <row r="143" spans="2:11" s="1" customFormat="1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spans="2:11" s="1" customFormat="1" ht="18.75" customHeight="1">
      <c r="B144" s="301"/>
      <c r="C144" s="301"/>
      <c r="D144" s="301"/>
      <c r="E144" s="301"/>
      <c r="F144" s="302"/>
      <c r="G144" s="301"/>
      <c r="H144" s="301"/>
      <c r="I144" s="301"/>
      <c r="J144" s="301"/>
      <c r="K144" s="301"/>
    </row>
    <row r="145" spans="2:11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pans="2:11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pans="2:11" s="1" customFormat="1" ht="45" customHeight="1">
      <c r="B147" s="278"/>
      <c r="C147" s="386" t="s">
        <v>825</v>
      </c>
      <c r="D147" s="386"/>
      <c r="E147" s="386"/>
      <c r="F147" s="386"/>
      <c r="G147" s="386"/>
      <c r="H147" s="386"/>
      <c r="I147" s="386"/>
      <c r="J147" s="386"/>
      <c r="K147" s="279"/>
    </row>
    <row r="148" spans="2:11" s="1" customFormat="1" ht="17.25" customHeight="1">
      <c r="B148" s="278"/>
      <c r="C148" s="280" t="s">
        <v>760</v>
      </c>
      <c r="D148" s="280"/>
      <c r="E148" s="280"/>
      <c r="F148" s="280" t="s">
        <v>761</v>
      </c>
      <c r="G148" s="281"/>
      <c r="H148" s="280" t="s">
        <v>57</v>
      </c>
      <c r="I148" s="280" t="s">
        <v>60</v>
      </c>
      <c r="J148" s="280" t="s">
        <v>762</v>
      </c>
      <c r="K148" s="279"/>
    </row>
    <row r="149" spans="2:11" s="1" customFormat="1" ht="17.25" customHeight="1">
      <c r="B149" s="278"/>
      <c r="C149" s="282" t="s">
        <v>763</v>
      </c>
      <c r="D149" s="282"/>
      <c r="E149" s="282"/>
      <c r="F149" s="283" t="s">
        <v>764</v>
      </c>
      <c r="G149" s="284"/>
      <c r="H149" s="282"/>
      <c r="I149" s="282"/>
      <c r="J149" s="282" t="s">
        <v>765</v>
      </c>
      <c r="K149" s="279"/>
    </row>
    <row r="150" spans="2:11" s="1" customFormat="1" ht="5.25" customHeight="1">
      <c r="B150" s="290"/>
      <c r="C150" s="285"/>
      <c r="D150" s="285"/>
      <c r="E150" s="285"/>
      <c r="F150" s="285"/>
      <c r="G150" s="286"/>
      <c r="H150" s="285"/>
      <c r="I150" s="285"/>
      <c r="J150" s="285"/>
      <c r="K150" s="313"/>
    </row>
    <row r="151" spans="2:11" s="1" customFormat="1" ht="15" customHeight="1">
      <c r="B151" s="290"/>
      <c r="C151" s="317" t="s">
        <v>769</v>
      </c>
      <c r="D151" s="267"/>
      <c r="E151" s="267"/>
      <c r="F151" s="318" t="s">
        <v>766</v>
      </c>
      <c r="G151" s="267"/>
      <c r="H151" s="317" t="s">
        <v>806</v>
      </c>
      <c r="I151" s="317" t="s">
        <v>768</v>
      </c>
      <c r="J151" s="317">
        <v>120</v>
      </c>
      <c r="K151" s="313"/>
    </row>
    <row r="152" spans="2:11" s="1" customFormat="1" ht="15" customHeight="1">
      <c r="B152" s="290"/>
      <c r="C152" s="317" t="s">
        <v>815</v>
      </c>
      <c r="D152" s="267"/>
      <c r="E152" s="267"/>
      <c r="F152" s="318" t="s">
        <v>766</v>
      </c>
      <c r="G152" s="267"/>
      <c r="H152" s="317" t="s">
        <v>826</v>
      </c>
      <c r="I152" s="317" t="s">
        <v>768</v>
      </c>
      <c r="J152" s="317" t="s">
        <v>817</v>
      </c>
      <c r="K152" s="313"/>
    </row>
    <row r="153" spans="2:11" s="1" customFormat="1" ht="15" customHeight="1">
      <c r="B153" s="290"/>
      <c r="C153" s="317" t="s">
        <v>714</v>
      </c>
      <c r="D153" s="267"/>
      <c r="E153" s="267"/>
      <c r="F153" s="318" t="s">
        <v>766</v>
      </c>
      <c r="G153" s="267"/>
      <c r="H153" s="317" t="s">
        <v>827</v>
      </c>
      <c r="I153" s="317" t="s">
        <v>768</v>
      </c>
      <c r="J153" s="317" t="s">
        <v>817</v>
      </c>
      <c r="K153" s="313"/>
    </row>
    <row r="154" spans="2:11" s="1" customFormat="1" ht="15" customHeight="1">
      <c r="B154" s="290"/>
      <c r="C154" s="317" t="s">
        <v>771</v>
      </c>
      <c r="D154" s="267"/>
      <c r="E154" s="267"/>
      <c r="F154" s="318" t="s">
        <v>772</v>
      </c>
      <c r="G154" s="267"/>
      <c r="H154" s="317" t="s">
        <v>806</v>
      </c>
      <c r="I154" s="317" t="s">
        <v>768</v>
      </c>
      <c r="J154" s="317">
        <v>50</v>
      </c>
      <c r="K154" s="313"/>
    </row>
    <row r="155" spans="2:11" s="1" customFormat="1" ht="15" customHeight="1">
      <c r="B155" s="290"/>
      <c r="C155" s="317" t="s">
        <v>774</v>
      </c>
      <c r="D155" s="267"/>
      <c r="E155" s="267"/>
      <c r="F155" s="318" t="s">
        <v>766</v>
      </c>
      <c r="G155" s="267"/>
      <c r="H155" s="317" t="s">
        <v>806</v>
      </c>
      <c r="I155" s="317" t="s">
        <v>776</v>
      </c>
      <c r="J155" s="317"/>
      <c r="K155" s="313"/>
    </row>
    <row r="156" spans="2:11" s="1" customFormat="1" ht="15" customHeight="1">
      <c r="B156" s="290"/>
      <c r="C156" s="317" t="s">
        <v>785</v>
      </c>
      <c r="D156" s="267"/>
      <c r="E156" s="267"/>
      <c r="F156" s="318" t="s">
        <v>772</v>
      </c>
      <c r="G156" s="267"/>
      <c r="H156" s="317" t="s">
        <v>806</v>
      </c>
      <c r="I156" s="317" t="s">
        <v>768</v>
      </c>
      <c r="J156" s="317">
        <v>50</v>
      </c>
      <c r="K156" s="313"/>
    </row>
    <row r="157" spans="2:11" s="1" customFormat="1" ht="15" customHeight="1">
      <c r="B157" s="290"/>
      <c r="C157" s="317" t="s">
        <v>793</v>
      </c>
      <c r="D157" s="267"/>
      <c r="E157" s="267"/>
      <c r="F157" s="318" t="s">
        <v>772</v>
      </c>
      <c r="G157" s="267"/>
      <c r="H157" s="317" t="s">
        <v>806</v>
      </c>
      <c r="I157" s="317" t="s">
        <v>768</v>
      </c>
      <c r="J157" s="317">
        <v>50</v>
      </c>
      <c r="K157" s="313"/>
    </row>
    <row r="158" spans="2:11" s="1" customFormat="1" ht="15" customHeight="1">
      <c r="B158" s="290"/>
      <c r="C158" s="317" t="s">
        <v>791</v>
      </c>
      <c r="D158" s="267"/>
      <c r="E158" s="267"/>
      <c r="F158" s="318" t="s">
        <v>772</v>
      </c>
      <c r="G158" s="267"/>
      <c r="H158" s="317" t="s">
        <v>806</v>
      </c>
      <c r="I158" s="317" t="s">
        <v>768</v>
      </c>
      <c r="J158" s="317">
        <v>50</v>
      </c>
      <c r="K158" s="313"/>
    </row>
    <row r="159" spans="2:11" s="1" customFormat="1" ht="15" customHeight="1">
      <c r="B159" s="290"/>
      <c r="C159" s="317" t="s">
        <v>96</v>
      </c>
      <c r="D159" s="267"/>
      <c r="E159" s="267"/>
      <c r="F159" s="318" t="s">
        <v>766</v>
      </c>
      <c r="G159" s="267"/>
      <c r="H159" s="317" t="s">
        <v>828</v>
      </c>
      <c r="I159" s="317" t="s">
        <v>768</v>
      </c>
      <c r="J159" s="317" t="s">
        <v>829</v>
      </c>
      <c r="K159" s="313"/>
    </row>
    <row r="160" spans="2:11" s="1" customFormat="1" ht="15" customHeight="1">
      <c r="B160" s="290"/>
      <c r="C160" s="317" t="s">
        <v>830</v>
      </c>
      <c r="D160" s="267"/>
      <c r="E160" s="267"/>
      <c r="F160" s="318" t="s">
        <v>766</v>
      </c>
      <c r="G160" s="267"/>
      <c r="H160" s="317" t="s">
        <v>831</v>
      </c>
      <c r="I160" s="317" t="s">
        <v>801</v>
      </c>
      <c r="J160" s="317"/>
      <c r="K160" s="313"/>
    </row>
    <row r="161" spans="2:11" s="1" customFormat="1" ht="15" customHeight="1">
      <c r="B161" s="319"/>
      <c r="C161" s="299"/>
      <c r="D161" s="299"/>
      <c r="E161" s="299"/>
      <c r="F161" s="299"/>
      <c r="G161" s="299"/>
      <c r="H161" s="299"/>
      <c r="I161" s="299"/>
      <c r="J161" s="299"/>
      <c r="K161" s="320"/>
    </row>
    <row r="162" spans="2:11" s="1" customFormat="1" ht="18.75" customHeight="1">
      <c r="B162" s="301"/>
      <c r="C162" s="311"/>
      <c r="D162" s="311"/>
      <c r="E162" s="311"/>
      <c r="F162" s="321"/>
      <c r="G162" s="311"/>
      <c r="H162" s="311"/>
      <c r="I162" s="311"/>
      <c r="J162" s="311"/>
      <c r="K162" s="301"/>
    </row>
    <row r="163" spans="2:11" s="1" customFormat="1" ht="18.75" customHeight="1">
      <c r="B163" s="274"/>
      <c r="C163" s="274"/>
      <c r="D163" s="274"/>
      <c r="E163" s="274"/>
      <c r="F163" s="274"/>
      <c r="G163" s="274"/>
      <c r="H163" s="274"/>
      <c r="I163" s="274"/>
      <c r="J163" s="274"/>
      <c r="K163" s="274"/>
    </row>
    <row r="164" spans="2:11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pans="2:11" s="1" customFormat="1" ht="45" customHeight="1">
      <c r="B165" s="259"/>
      <c r="C165" s="387" t="s">
        <v>832</v>
      </c>
      <c r="D165" s="387"/>
      <c r="E165" s="387"/>
      <c r="F165" s="387"/>
      <c r="G165" s="387"/>
      <c r="H165" s="387"/>
      <c r="I165" s="387"/>
      <c r="J165" s="387"/>
      <c r="K165" s="260"/>
    </row>
    <row r="166" spans="2:11" s="1" customFormat="1" ht="17.25" customHeight="1">
      <c r="B166" s="259"/>
      <c r="C166" s="280" t="s">
        <v>760</v>
      </c>
      <c r="D166" s="280"/>
      <c r="E166" s="280"/>
      <c r="F166" s="280" t="s">
        <v>761</v>
      </c>
      <c r="G166" s="322"/>
      <c r="H166" s="323" t="s">
        <v>57</v>
      </c>
      <c r="I166" s="323" t="s">
        <v>60</v>
      </c>
      <c r="J166" s="280" t="s">
        <v>762</v>
      </c>
      <c r="K166" s="260"/>
    </row>
    <row r="167" spans="2:11" s="1" customFormat="1" ht="17.25" customHeight="1">
      <c r="B167" s="261"/>
      <c r="C167" s="282" t="s">
        <v>763</v>
      </c>
      <c r="D167" s="282"/>
      <c r="E167" s="282"/>
      <c r="F167" s="283" t="s">
        <v>764</v>
      </c>
      <c r="G167" s="324"/>
      <c r="H167" s="325"/>
      <c r="I167" s="325"/>
      <c r="J167" s="282" t="s">
        <v>765</v>
      </c>
      <c r="K167" s="262"/>
    </row>
    <row r="168" spans="2:11" s="1" customFormat="1" ht="5.25" customHeight="1">
      <c r="B168" s="290"/>
      <c r="C168" s="285"/>
      <c r="D168" s="285"/>
      <c r="E168" s="285"/>
      <c r="F168" s="285"/>
      <c r="G168" s="286"/>
      <c r="H168" s="285"/>
      <c r="I168" s="285"/>
      <c r="J168" s="285"/>
      <c r="K168" s="313"/>
    </row>
    <row r="169" spans="2:11" s="1" customFormat="1" ht="15" customHeight="1">
      <c r="B169" s="290"/>
      <c r="C169" s="267" t="s">
        <v>769</v>
      </c>
      <c r="D169" s="267"/>
      <c r="E169" s="267"/>
      <c r="F169" s="288" t="s">
        <v>766</v>
      </c>
      <c r="G169" s="267"/>
      <c r="H169" s="267" t="s">
        <v>806</v>
      </c>
      <c r="I169" s="267" t="s">
        <v>768</v>
      </c>
      <c r="J169" s="267">
        <v>120</v>
      </c>
      <c r="K169" s="313"/>
    </row>
    <row r="170" spans="2:11" s="1" customFormat="1" ht="15" customHeight="1">
      <c r="B170" s="290"/>
      <c r="C170" s="267" t="s">
        <v>815</v>
      </c>
      <c r="D170" s="267"/>
      <c r="E170" s="267"/>
      <c r="F170" s="288" t="s">
        <v>766</v>
      </c>
      <c r="G170" s="267"/>
      <c r="H170" s="267" t="s">
        <v>816</v>
      </c>
      <c r="I170" s="267" t="s">
        <v>768</v>
      </c>
      <c r="J170" s="267" t="s">
        <v>817</v>
      </c>
      <c r="K170" s="313"/>
    </row>
    <row r="171" spans="2:11" s="1" customFormat="1" ht="15" customHeight="1">
      <c r="B171" s="290"/>
      <c r="C171" s="267" t="s">
        <v>714</v>
      </c>
      <c r="D171" s="267"/>
      <c r="E171" s="267"/>
      <c r="F171" s="288" t="s">
        <v>766</v>
      </c>
      <c r="G171" s="267"/>
      <c r="H171" s="267" t="s">
        <v>833</v>
      </c>
      <c r="I171" s="267" t="s">
        <v>768</v>
      </c>
      <c r="J171" s="267" t="s">
        <v>817</v>
      </c>
      <c r="K171" s="313"/>
    </row>
    <row r="172" spans="2:11" s="1" customFormat="1" ht="15" customHeight="1">
      <c r="B172" s="290"/>
      <c r="C172" s="267" t="s">
        <v>771</v>
      </c>
      <c r="D172" s="267"/>
      <c r="E172" s="267"/>
      <c r="F172" s="288" t="s">
        <v>772</v>
      </c>
      <c r="G172" s="267"/>
      <c r="H172" s="267" t="s">
        <v>833</v>
      </c>
      <c r="I172" s="267" t="s">
        <v>768</v>
      </c>
      <c r="J172" s="267">
        <v>50</v>
      </c>
      <c r="K172" s="313"/>
    </row>
    <row r="173" spans="2:11" s="1" customFormat="1" ht="15" customHeight="1">
      <c r="B173" s="290"/>
      <c r="C173" s="267" t="s">
        <v>774</v>
      </c>
      <c r="D173" s="267"/>
      <c r="E173" s="267"/>
      <c r="F173" s="288" t="s">
        <v>766</v>
      </c>
      <c r="G173" s="267"/>
      <c r="H173" s="267" t="s">
        <v>833</v>
      </c>
      <c r="I173" s="267" t="s">
        <v>776</v>
      </c>
      <c r="J173" s="267"/>
      <c r="K173" s="313"/>
    </row>
    <row r="174" spans="2:11" s="1" customFormat="1" ht="15" customHeight="1">
      <c r="B174" s="290"/>
      <c r="C174" s="267" t="s">
        <v>785</v>
      </c>
      <c r="D174" s="267"/>
      <c r="E174" s="267"/>
      <c r="F174" s="288" t="s">
        <v>772</v>
      </c>
      <c r="G174" s="267"/>
      <c r="H174" s="267" t="s">
        <v>833</v>
      </c>
      <c r="I174" s="267" t="s">
        <v>768</v>
      </c>
      <c r="J174" s="267">
        <v>50</v>
      </c>
      <c r="K174" s="313"/>
    </row>
    <row r="175" spans="2:11" s="1" customFormat="1" ht="15" customHeight="1">
      <c r="B175" s="290"/>
      <c r="C175" s="267" t="s">
        <v>793</v>
      </c>
      <c r="D175" s="267"/>
      <c r="E175" s="267"/>
      <c r="F175" s="288" t="s">
        <v>772</v>
      </c>
      <c r="G175" s="267"/>
      <c r="H175" s="267" t="s">
        <v>833</v>
      </c>
      <c r="I175" s="267" t="s">
        <v>768</v>
      </c>
      <c r="J175" s="267">
        <v>50</v>
      </c>
      <c r="K175" s="313"/>
    </row>
    <row r="176" spans="2:11" s="1" customFormat="1" ht="15" customHeight="1">
      <c r="B176" s="290"/>
      <c r="C176" s="267" t="s">
        <v>791</v>
      </c>
      <c r="D176" s="267"/>
      <c r="E176" s="267"/>
      <c r="F176" s="288" t="s">
        <v>772</v>
      </c>
      <c r="G176" s="267"/>
      <c r="H176" s="267" t="s">
        <v>833</v>
      </c>
      <c r="I176" s="267" t="s">
        <v>768</v>
      </c>
      <c r="J176" s="267">
        <v>50</v>
      </c>
      <c r="K176" s="313"/>
    </row>
    <row r="177" spans="2:11" s="1" customFormat="1" ht="15" customHeight="1">
      <c r="B177" s="290"/>
      <c r="C177" s="267" t="s">
        <v>108</v>
      </c>
      <c r="D177" s="267"/>
      <c r="E177" s="267"/>
      <c r="F177" s="288" t="s">
        <v>766</v>
      </c>
      <c r="G177" s="267"/>
      <c r="H177" s="267" t="s">
        <v>834</v>
      </c>
      <c r="I177" s="267" t="s">
        <v>835</v>
      </c>
      <c r="J177" s="267"/>
      <c r="K177" s="313"/>
    </row>
    <row r="178" spans="2:11" s="1" customFormat="1" ht="15" customHeight="1">
      <c r="B178" s="290"/>
      <c r="C178" s="267" t="s">
        <v>60</v>
      </c>
      <c r="D178" s="267"/>
      <c r="E178" s="267"/>
      <c r="F178" s="288" t="s">
        <v>766</v>
      </c>
      <c r="G178" s="267"/>
      <c r="H178" s="267" t="s">
        <v>836</v>
      </c>
      <c r="I178" s="267" t="s">
        <v>837</v>
      </c>
      <c r="J178" s="267">
        <v>1</v>
      </c>
      <c r="K178" s="313"/>
    </row>
    <row r="179" spans="2:11" s="1" customFormat="1" ht="15" customHeight="1">
      <c r="B179" s="290"/>
      <c r="C179" s="267" t="s">
        <v>56</v>
      </c>
      <c r="D179" s="267"/>
      <c r="E179" s="267"/>
      <c r="F179" s="288" t="s">
        <v>766</v>
      </c>
      <c r="G179" s="267"/>
      <c r="H179" s="267" t="s">
        <v>838</v>
      </c>
      <c r="I179" s="267" t="s">
        <v>768</v>
      </c>
      <c r="J179" s="267">
        <v>20</v>
      </c>
      <c r="K179" s="313"/>
    </row>
    <row r="180" spans="2:11" s="1" customFormat="1" ht="15" customHeight="1">
      <c r="B180" s="290"/>
      <c r="C180" s="267" t="s">
        <v>57</v>
      </c>
      <c r="D180" s="267"/>
      <c r="E180" s="267"/>
      <c r="F180" s="288" t="s">
        <v>766</v>
      </c>
      <c r="G180" s="267"/>
      <c r="H180" s="267" t="s">
        <v>839</v>
      </c>
      <c r="I180" s="267" t="s">
        <v>768</v>
      </c>
      <c r="J180" s="267">
        <v>255</v>
      </c>
      <c r="K180" s="313"/>
    </row>
    <row r="181" spans="2:11" s="1" customFormat="1" ht="15" customHeight="1">
      <c r="B181" s="290"/>
      <c r="C181" s="267" t="s">
        <v>109</v>
      </c>
      <c r="D181" s="267"/>
      <c r="E181" s="267"/>
      <c r="F181" s="288" t="s">
        <v>766</v>
      </c>
      <c r="G181" s="267"/>
      <c r="H181" s="267" t="s">
        <v>730</v>
      </c>
      <c r="I181" s="267" t="s">
        <v>768</v>
      </c>
      <c r="J181" s="267">
        <v>10</v>
      </c>
      <c r="K181" s="313"/>
    </row>
    <row r="182" spans="2:11" s="1" customFormat="1" ht="15" customHeight="1">
      <c r="B182" s="290"/>
      <c r="C182" s="267" t="s">
        <v>110</v>
      </c>
      <c r="D182" s="267"/>
      <c r="E182" s="267"/>
      <c r="F182" s="288" t="s">
        <v>766</v>
      </c>
      <c r="G182" s="267"/>
      <c r="H182" s="267" t="s">
        <v>840</v>
      </c>
      <c r="I182" s="267" t="s">
        <v>801</v>
      </c>
      <c r="J182" s="267"/>
      <c r="K182" s="313"/>
    </row>
    <row r="183" spans="2:11" s="1" customFormat="1" ht="15" customHeight="1">
      <c r="B183" s="290"/>
      <c r="C183" s="267" t="s">
        <v>841</v>
      </c>
      <c r="D183" s="267"/>
      <c r="E183" s="267"/>
      <c r="F183" s="288" t="s">
        <v>766</v>
      </c>
      <c r="G183" s="267"/>
      <c r="H183" s="267" t="s">
        <v>842</v>
      </c>
      <c r="I183" s="267" t="s">
        <v>801</v>
      </c>
      <c r="J183" s="267"/>
      <c r="K183" s="313"/>
    </row>
    <row r="184" spans="2:11" s="1" customFormat="1" ht="15" customHeight="1">
      <c r="B184" s="290"/>
      <c r="C184" s="267" t="s">
        <v>830</v>
      </c>
      <c r="D184" s="267"/>
      <c r="E184" s="267"/>
      <c r="F184" s="288" t="s">
        <v>766</v>
      </c>
      <c r="G184" s="267"/>
      <c r="H184" s="267" t="s">
        <v>843</v>
      </c>
      <c r="I184" s="267" t="s">
        <v>801</v>
      </c>
      <c r="J184" s="267"/>
      <c r="K184" s="313"/>
    </row>
    <row r="185" spans="2:11" s="1" customFormat="1" ht="15" customHeight="1">
      <c r="B185" s="290"/>
      <c r="C185" s="267" t="s">
        <v>112</v>
      </c>
      <c r="D185" s="267"/>
      <c r="E185" s="267"/>
      <c r="F185" s="288" t="s">
        <v>772</v>
      </c>
      <c r="G185" s="267"/>
      <c r="H185" s="267" t="s">
        <v>844</v>
      </c>
      <c r="I185" s="267" t="s">
        <v>768</v>
      </c>
      <c r="J185" s="267">
        <v>50</v>
      </c>
      <c r="K185" s="313"/>
    </row>
    <row r="186" spans="2:11" s="1" customFormat="1" ht="15" customHeight="1">
      <c r="B186" s="290"/>
      <c r="C186" s="267" t="s">
        <v>845</v>
      </c>
      <c r="D186" s="267"/>
      <c r="E186" s="267"/>
      <c r="F186" s="288" t="s">
        <v>772</v>
      </c>
      <c r="G186" s="267"/>
      <c r="H186" s="267" t="s">
        <v>846</v>
      </c>
      <c r="I186" s="267" t="s">
        <v>847</v>
      </c>
      <c r="J186" s="267"/>
      <c r="K186" s="313"/>
    </row>
    <row r="187" spans="2:11" s="1" customFormat="1" ht="15" customHeight="1">
      <c r="B187" s="290"/>
      <c r="C187" s="267" t="s">
        <v>848</v>
      </c>
      <c r="D187" s="267"/>
      <c r="E187" s="267"/>
      <c r="F187" s="288" t="s">
        <v>772</v>
      </c>
      <c r="G187" s="267"/>
      <c r="H187" s="267" t="s">
        <v>849</v>
      </c>
      <c r="I187" s="267" t="s">
        <v>847</v>
      </c>
      <c r="J187" s="267"/>
      <c r="K187" s="313"/>
    </row>
    <row r="188" spans="2:11" s="1" customFormat="1" ht="15" customHeight="1">
      <c r="B188" s="290"/>
      <c r="C188" s="267" t="s">
        <v>850</v>
      </c>
      <c r="D188" s="267"/>
      <c r="E188" s="267"/>
      <c r="F188" s="288" t="s">
        <v>772</v>
      </c>
      <c r="G188" s="267"/>
      <c r="H188" s="267" t="s">
        <v>851</v>
      </c>
      <c r="I188" s="267" t="s">
        <v>847</v>
      </c>
      <c r="J188" s="267"/>
      <c r="K188" s="313"/>
    </row>
    <row r="189" spans="2:11" s="1" customFormat="1" ht="15" customHeight="1">
      <c r="B189" s="290"/>
      <c r="C189" s="326" t="s">
        <v>852</v>
      </c>
      <c r="D189" s="267"/>
      <c r="E189" s="267"/>
      <c r="F189" s="288" t="s">
        <v>772</v>
      </c>
      <c r="G189" s="267"/>
      <c r="H189" s="267" t="s">
        <v>853</v>
      </c>
      <c r="I189" s="267" t="s">
        <v>854</v>
      </c>
      <c r="J189" s="327" t="s">
        <v>855</v>
      </c>
      <c r="K189" s="313"/>
    </row>
    <row r="190" spans="2:11" s="1" customFormat="1" ht="15" customHeight="1">
      <c r="B190" s="290"/>
      <c r="C190" s="326" t="s">
        <v>45</v>
      </c>
      <c r="D190" s="267"/>
      <c r="E190" s="267"/>
      <c r="F190" s="288" t="s">
        <v>766</v>
      </c>
      <c r="G190" s="267"/>
      <c r="H190" s="264" t="s">
        <v>856</v>
      </c>
      <c r="I190" s="267" t="s">
        <v>857</v>
      </c>
      <c r="J190" s="267"/>
      <c r="K190" s="313"/>
    </row>
    <row r="191" spans="2:11" s="1" customFormat="1" ht="15" customHeight="1">
      <c r="B191" s="290"/>
      <c r="C191" s="326" t="s">
        <v>858</v>
      </c>
      <c r="D191" s="267"/>
      <c r="E191" s="267"/>
      <c r="F191" s="288" t="s">
        <v>766</v>
      </c>
      <c r="G191" s="267"/>
      <c r="H191" s="267" t="s">
        <v>859</v>
      </c>
      <c r="I191" s="267" t="s">
        <v>801</v>
      </c>
      <c r="J191" s="267"/>
      <c r="K191" s="313"/>
    </row>
    <row r="192" spans="2:11" s="1" customFormat="1" ht="15" customHeight="1">
      <c r="B192" s="290"/>
      <c r="C192" s="326" t="s">
        <v>860</v>
      </c>
      <c r="D192" s="267"/>
      <c r="E192" s="267"/>
      <c r="F192" s="288" t="s">
        <v>766</v>
      </c>
      <c r="G192" s="267"/>
      <c r="H192" s="267" t="s">
        <v>861</v>
      </c>
      <c r="I192" s="267" t="s">
        <v>801</v>
      </c>
      <c r="J192" s="267"/>
      <c r="K192" s="313"/>
    </row>
    <row r="193" spans="2:11" s="1" customFormat="1" ht="15" customHeight="1">
      <c r="B193" s="290"/>
      <c r="C193" s="326" t="s">
        <v>862</v>
      </c>
      <c r="D193" s="267"/>
      <c r="E193" s="267"/>
      <c r="F193" s="288" t="s">
        <v>772</v>
      </c>
      <c r="G193" s="267"/>
      <c r="H193" s="267" t="s">
        <v>863</v>
      </c>
      <c r="I193" s="267" t="s">
        <v>801</v>
      </c>
      <c r="J193" s="267"/>
      <c r="K193" s="313"/>
    </row>
    <row r="194" spans="2:11" s="1" customFormat="1" ht="15" customHeight="1">
      <c r="B194" s="319"/>
      <c r="C194" s="328"/>
      <c r="D194" s="299"/>
      <c r="E194" s="299"/>
      <c r="F194" s="299"/>
      <c r="G194" s="299"/>
      <c r="H194" s="299"/>
      <c r="I194" s="299"/>
      <c r="J194" s="299"/>
      <c r="K194" s="320"/>
    </row>
    <row r="195" spans="2:11" s="1" customFormat="1" ht="18.75" customHeight="1">
      <c r="B195" s="301"/>
      <c r="C195" s="311"/>
      <c r="D195" s="311"/>
      <c r="E195" s="311"/>
      <c r="F195" s="321"/>
      <c r="G195" s="311"/>
      <c r="H195" s="311"/>
      <c r="I195" s="311"/>
      <c r="J195" s="311"/>
      <c r="K195" s="301"/>
    </row>
    <row r="196" spans="2:11" s="1" customFormat="1" ht="18.75" customHeight="1">
      <c r="B196" s="301"/>
      <c r="C196" s="311"/>
      <c r="D196" s="311"/>
      <c r="E196" s="311"/>
      <c r="F196" s="321"/>
      <c r="G196" s="311"/>
      <c r="H196" s="311"/>
      <c r="I196" s="311"/>
      <c r="J196" s="311"/>
      <c r="K196" s="301"/>
    </row>
    <row r="197" spans="2:11" s="1" customFormat="1" ht="18.75" customHeight="1">
      <c r="B197" s="274"/>
      <c r="C197" s="274"/>
      <c r="D197" s="274"/>
      <c r="E197" s="274"/>
      <c r="F197" s="274"/>
      <c r="G197" s="274"/>
      <c r="H197" s="274"/>
      <c r="I197" s="274"/>
      <c r="J197" s="274"/>
      <c r="K197" s="274"/>
    </row>
    <row r="198" spans="2:11" s="1" customFormat="1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spans="2:11" s="1" customFormat="1" ht="21">
      <c r="B199" s="259"/>
      <c r="C199" s="387" t="s">
        <v>864</v>
      </c>
      <c r="D199" s="387"/>
      <c r="E199" s="387"/>
      <c r="F199" s="387"/>
      <c r="G199" s="387"/>
      <c r="H199" s="387"/>
      <c r="I199" s="387"/>
      <c r="J199" s="387"/>
      <c r="K199" s="260"/>
    </row>
    <row r="200" spans="2:11" s="1" customFormat="1" ht="25.5" customHeight="1">
      <c r="B200" s="259"/>
      <c r="C200" s="329" t="s">
        <v>865</v>
      </c>
      <c r="D200" s="329"/>
      <c r="E200" s="329"/>
      <c r="F200" s="329" t="s">
        <v>866</v>
      </c>
      <c r="G200" s="330"/>
      <c r="H200" s="388" t="s">
        <v>867</v>
      </c>
      <c r="I200" s="388"/>
      <c r="J200" s="388"/>
      <c r="K200" s="260"/>
    </row>
    <row r="201" spans="2:11" s="1" customFormat="1" ht="5.25" customHeight="1">
      <c r="B201" s="290"/>
      <c r="C201" s="285"/>
      <c r="D201" s="285"/>
      <c r="E201" s="285"/>
      <c r="F201" s="285"/>
      <c r="G201" s="311"/>
      <c r="H201" s="285"/>
      <c r="I201" s="285"/>
      <c r="J201" s="285"/>
      <c r="K201" s="313"/>
    </row>
    <row r="202" spans="2:11" s="1" customFormat="1" ht="15" customHeight="1">
      <c r="B202" s="290"/>
      <c r="C202" s="267" t="s">
        <v>857</v>
      </c>
      <c r="D202" s="267"/>
      <c r="E202" s="267"/>
      <c r="F202" s="288" t="s">
        <v>46</v>
      </c>
      <c r="G202" s="267"/>
      <c r="H202" s="389" t="s">
        <v>868</v>
      </c>
      <c r="I202" s="389"/>
      <c r="J202" s="389"/>
      <c r="K202" s="313"/>
    </row>
    <row r="203" spans="2:11" s="1" customFormat="1" ht="15" customHeight="1">
      <c r="B203" s="290"/>
      <c r="C203" s="267"/>
      <c r="D203" s="267"/>
      <c r="E203" s="267"/>
      <c r="F203" s="288" t="s">
        <v>47</v>
      </c>
      <c r="G203" s="267"/>
      <c r="H203" s="389" t="s">
        <v>869</v>
      </c>
      <c r="I203" s="389"/>
      <c r="J203" s="389"/>
      <c r="K203" s="313"/>
    </row>
    <row r="204" spans="2:11" s="1" customFormat="1" ht="15" customHeight="1">
      <c r="B204" s="290"/>
      <c r="C204" s="267"/>
      <c r="D204" s="267"/>
      <c r="E204" s="267"/>
      <c r="F204" s="288" t="s">
        <v>50</v>
      </c>
      <c r="G204" s="267"/>
      <c r="H204" s="389" t="s">
        <v>870</v>
      </c>
      <c r="I204" s="389"/>
      <c r="J204" s="389"/>
      <c r="K204" s="313"/>
    </row>
    <row r="205" spans="2:11" s="1" customFormat="1" ht="15" customHeight="1">
      <c r="B205" s="290"/>
      <c r="C205" s="267"/>
      <c r="D205" s="267"/>
      <c r="E205" s="267"/>
      <c r="F205" s="288" t="s">
        <v>48</v>
      </c>
      <c r="G205" s="267"/>
      <c r="H205" s="389" t="s">
        <v>871</v>
      </c>
      <c r="I205" s="389"/>
      <c r="J205" s="389"/>
      <c r="K205" s="313"/>
    </row>
    <row r="206" spans="2:11" s="1" customFormat="1" ht="15" customHeight="1">
      <c r="B206" s="290"/>
      <c r="C206" s="267"/>
      <c r="D206" s="267"/>
      <c r="E206" s="267"/>
      <c r="F206" s="288" t="s">
        <v>49</v>
      </c>
      <c r="G206" s="267"/>
      <c r="H206" s="389" t="s">
        <v>872</v>
      </c>
      <c r="I206" s="389"/>
      <c r="J206" s="389"/>
      <c r="K206" s="313"/>
    </row>
    <row r="207" spans="2:11" s="1" customFormat="1" ht="15" customHeight="1">
      <c r="B207" s="290"/>
      <c r="C207" s="267"/>
      <c r="D207" s="267"/>
      <c r="E207" s="267"/>
      <c r="F207" s="288"/>
      <c r="G207" s="267"/>
      <c r="H207" s="267"/>
      <c r="I207" s="267"/>
      <c r="J207" s="267"/>
      <c r="K207" s="313"/>
    </row>
    <row r="208" spans="2:11" s="1" customFormat="1" ht="15" customHeight="1">
      <c r="B208" s="290"/>
      <c r="C208" s="267" t="s">
        <v>813</v>
      </c>
      <c r="D208" s="267"/>
      <c r="E208" s="267"/>
      <c r="F208" s="288" t="s">
        <v>82</v>
      </c>
      <c r="G208" s="267"/>
      <c r="H208" s="389" t="s">
        <v>873</v>
      </c>
      <c r="I208" s="389"/>
      <c r="J208" s="389"/>
      <c r="K208" s="313"/>
    </row>
    <row r="209" spans="2:11" s="1" customFormat="1" ht="15" customHeight="1">
      <c r="B209" s="290"/>
      <c r="C209" s="267"/>
      <c r="D209" s="267"/>
      <c r="E209" s="267"/>
      <c r="F209" s="288" t="s">
        <v>708</v>
      </c>
      <c r="G209" s="267"/>
      <c r="H209" s="389" t="s">
        <v>709</v>
      </c>
      <c r="I209" s="389"/>
      <c r="J209" s="389"/>
      <c r="K209" s="313"/>
    </row>
    <row r="210" spans="2:11" s="1" customFormat="1" ht="15" customHeight="1">
      <c r="B210" s="290"/>
      <c r="C210" s="267"/>
      <c r="D210" s="267"/>
      <c r="E210" s="267"/>
      <c r="F210" s="288" t="s">
        <v>706</v>
      </c>
      <c r="G210" s="267"/>
      <c r="H210" s="389" t="s">
        <v>874</v>
      </c>
      <c r="I210" s="389"/>
      <c r="J210" s="389"/>
      <c r="K210" s="313"/>
    </row>
    <row r="211" spans="2:11" s="1" customFormat="1" ht="15" customHeight="1">
      <c r="B211" s="331"/>
      <c r="C211" s="267"/>
      <c r="D211" s="267"/>
      <c r="E211" s="267"/>
      <c r="F211" s="288" t="s">
        <v>710</v>
      </c>
      <c r="G211" s="326"/>
      <c r="H211" s="390" t="s">
        <v>711</v>
      </c>
      <c r="I211" s="390"/>
      <c r="J211" s="390"/>
      <c r="K211" s="332"/>
    </row>
    <row r="212" spans="2:11" s="1" customFormat="1" ht="15" customHeight="1">
      <c r="B212" s="331"/>
      <c r="C212" s="267"/>
      <c r="D212" s="267"/>
      <c r="E212" s="267"/>
      <c r="F212" s="288" t="s">
        <v>712</v>
      </c>
      <c r="G212" s="326"/>
      <c r="H212" s="390" t="s">
        <v>875</v>
      </c>
      <c r="I212" s="390"/>
      <c r="J212" s="390"/>
      <c r="K212" s="332"/>
    </row>
    <row r="213" spans="2:11" s="1" customFormat="1" ht="15" customHeight="1">
      <c r="B213" s="331"/>
      <c r="C213" s="267"/>
      <c r="D213" s="267"/>
      <c r="E213" s="267"/>
      <c r="F213" s="288"/>
      <c r="G213" s="326"/>
      <c r="H213" s="317"/>
      <c r="I213" s="317"/>
      <c r="J213" s="317"/>
      <c r="K213" s="332"/>
    </row>
    <row r="214" spans="2:11" s="1" customFormat="1" ht="15" customHeight="1">
      <c r="B214" s="331"/>
      <c r="C214" s="267" t="s">
        <v>837</v>
      </c>
      <c r="D214" s="267"/>
      <c r="E214" s="267"/>
      <c r="F214" s="288">
        <v>1</v>
      </c>
      <c r="G214" s="326"/>
      <c r="H214" s="390" t="s">
        <v>876</v>
      </c>
      <c r="I214" s="390"/>
      <c r="J214" s="390"/>
      <c r="K214" s="332"/>
    </row>
    <row r="215" spans="2:11" s="1" customFormat="1" ht="15" customHeight="1">
      <c r="B215" s="331"/>
      <c r="C215" s="267"/>
      <c r="D215" s="267"/>
      <c r="E215" s="267"/>
      <c r="F215" s="288">
        <v>2</v>
      </c>
      <c r="G215" s="326"/>
      <c r="H215" s="390" t="s">
        <v>877</v>
      </c>
      <c r="I215" s="390"/>
      <c r="J215" s="390"/>
      <c r="K215" s="332"/>
    </row>
    <row r="216" spans="2:11" s="1" customFormat="1" ht="15" customHeight="1">
      <c r="B216" s="331"/>
      <c r="C216" s="267"/>
      <c r="D216" s="267"/>
      <c r="E216" s="267"/>
      <c r="F216" s="288">
        <v>3</v>
      </c>
      <c r="G216" s="326"/>
      <c r="H216" s="390" t="s">
        <v>878</v>
      </c>
      <c r="I216" s="390"/>
      <c r="J216" s="390"/>
      <c r="K216" s="332"/>
    </row>
    <row r="217" spans="2:11" s="1" customFormat="1" ht="15" customHeight="1">
      <c r="B217" s="331"/>
      <c r="C217" s="267"/>
      <c r="D217" s="267"/>
      <c r="E217" s="267"/>
      <c r="F217" s="288">
        <v>4</v>
      </c>
      <c r="G217" s="326"/>
      <c r="H217" s="390" t="s">
        <v>879</v>
      </c>
      <c r="I217" s="390"/>
      <c r="J217" s="390"/>
      <c r="K217" s="332"/>
    </row>
    <row r="218" spans="2:11" s="1" customFormat="1" ht="12.75" customHeight="1">
      <c r="B218" s="333"/>
      <c r="C218" s="334"/>
      <c r="D218" s="334"/>
      <c r="E218" s="334"/>
      <c r="F218" s="334"/>
      <c r="G218" s="334"/>
      <c r="H218" s="334"/>
      <c r="I218" s="334"/>
      <c r="J218" s="334"/>
      <c r="K218" s="33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058-2017_1 - SO 101 Komun...</vt:lpstr>
      <vt:lpstr>058-2017_2 - SO 101 Chodníky</vt:lpstr>
      <vt:lpstr>058-2017_3 - Vedlejší roz...</vt:lpstr>
      <vt:lpstr>Pokyny pro vyplnění</vt:lpstr>
      <vt:lpstr>'058-2017_1 - SO 101 Komun...'!Názvy_tisku</vt:lpstr>
      <vt:lpstr>'058-2017_2 - SO 101 Chodníky'!Názvy_tisku</vt:lpstr>
      <vt:lpstr>'058-2017_3 - Vedlejší roz...'!Názvy_tisku</vt:lpstr>
      <vt:lpstr>'Rekapitulace stavby'!Názvy_tisku</vt:lpstr>
      <vt:lpstr>'058-2017_1 - SO 101 Komun...'!Oblast_tisku</vt:lpstr>
      <vt:lpstr>'058-2017_2 - SO 101 Chodníky'!Oblast_tisku</vt:lpstr>
      <vt:lpstr>'058-2017_3 - Vedlejší roz...'!Oblast_tisku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Třasák</dc:creator>
  <cp:lastModifiedBy>Nyčová Marketa</cp:lastModifiedBy>
  <dcterms:created xsi:type="dcterms:W3CDTF">2023-02-17T09:33:34Z</dcterms:created>
  <dcterms:modified xsi:type="dcterms:W3CDTF">2023-03-21T09:55:39Z</dcterms:modified>
</cp:coreProperties>
</file>